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Data Analysis/"/>
    </mc:Choice>
  </mc:AlternateContent>
  <bookViews>
    <workbookView xWindow="31540" yWindow="-2460" windowWidth="26780" windowHeight="16660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803" sheetId="10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7" i="7" l="1"/>
  <c r="K4" i="10"/>
  <c r="K5" i="10"/>
  <c r="K6" i="10"/>
  <c r="K7" i="10"/>
  <c r="K8" i="10"/>
  <c r="K9" i="10"/>
  <c r="K10" i="10"/>
  <c r="K11" i="10"/>
  <c r="K3" i="10"/>
  <c r="U10" i="7"/>
  <c r="U11" i="7"/>
  <c r="U12" i="7"/>
  <c r="U14" i="7"/>
  <c r="X12" i="7"/>
  <c r="X14" i="7"/>
  <c r="V8" i="7"/>
  <c r="V9" i="7"/>
  <c r="V10" i="7"/>
  <c r="V11" i="7"/>
  <c r="V12" i="7"/>
  <c r="V13" i="7"/>
  <c r="V14" i="7"/>
  <c r="V15" i="7"/>
  <c r="F7" i="7"/>
  <c r="F8" i="7"/>
  <c r="F9" i="7"/>
  <c r="F10" i="7"/>
  <c r="F11" i="7"/>
  <c r="F12" i="7"/>
  <c r="F13" i="7"/>
  <c r="F14" i="7"/>
  <c r="F15" i="7"/>
  <c r="G15" i="2"/>
  <c r="O15" i="2"/>
  <c r="Q15" i="2"/>
  <c r="F9" i="6"/>
  <c r="G31" i="2"/>
  <c r="O31" i="2"/>
  <c r="Q31" i="2"/>
  <c r="D15" i="6"/>
  <c r="G28" i="2"/>
  <c r="O28" i="2"/>
  <c r="Q28" i="2"/>
  <c r="D14" i="6"/>
  <c r="G25" i="2"/>
  <c r="K25" i="2"/>
  <c r="P25" i="2"/>
  <c r="D13" i="3"/>
  <c r="O25" i="2"/>
  <c r="Q25" i="2"/>
  <c r="D13" i="6"/>
  <c r="D13" i="7"/>
  <c r="G26" i="2"/>
  <c r="K26" i="2"/>
  <c r="P26" i="2"/>
  <c r="E13" i="3"/>
  <c r="G27" i="2"/>
  <c r="K27" i="2"/>
  <c r="P27" i="2"/>
  <c r="F13" i="3"/>
  <c r="M20" i="1"/>
  <c r="I20" i="1"/>
  <c r="R20" i="1"/>
  <c r="M19" i="1"/>
  <c r="I19" i="1"/>
  <c r="R19" i="1"/>
  <c r="B13" i="3"/>
  <c r="C13" i="3"/>
  <c r="I13" i="3"/>
  <c r="G7" i="2"/>
  <c r="K7" i="2"/>
  <c r="P7" i="2"/>
  <c r="D7" i="3"/>
  <c r="O7" i="2"/>
  <c r="Q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M8" i="1"/>
  <c r="I8" i="1"/>
  <c r="R8" i="1"/>
  <c r="M7" i="1"/>
  <c r="I7" i="1"/>
  <c r="R7" i="1"/>
  <c r="B7" i="3"/>
  <c r="Q7" i="1"/>
  <c r="S7" i="1"/>
  <c r="Q8" i="1"/>
  <c r="S8" i="1"/>
  <c r="B7" i="6"/>
  <c r="B7" i="7"/>
  <c r="C7" i="3"/>
  <c r="C7" i="6"/>
  <c r="C7" i="7"/>
  <c r="I7" i="7"/>
  <c r="G10" i="2"/>
  <c r="K10" i="2"/>
  <c r="P10" i="2"/>
  <c r="D8" i="3"/>
  <c r="O10" i="2"/>
  <c r="Q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M10" i="1"/>
  <c r="I10" i="1"/>
  <c r="R10" i="1"/>
  <c r="M9" i="1"/>
  <c r="I9" i="1"/>
  <c r="R9" i="1"/>
  <c r="B8" i="3"/>
  <c r="Q9" i="1"/>
  <c r="S9" i="1"/>
  <c r="Q10" i="1"/>
  <c r="S10" i="1"/>
  <c r="B8" i="6"/>
  <c r="B8" i="7"/>
  <c r="C8" i="3"/>
  <c r="C8" i="6"/>
  <c r="C8" i="7"/>
  <c r="I8" i="7"/>
  <c r="K15" i="2"/>
  <c r="P15" i="2"/>
  <c r="F9" i="3"/>
  <c r="G13" i="2"/>
  <c r="K13" i="2"/>
  <c r="P13" i="2"/>
  <c r="D9" i="3"/>
  <c r="O13" i="2"/>
  <c r="Q13" i="2"/>
  <c r="D9" i="6"/>
  <c r="D9" i="7"/>
  <c r="G14" i="2"/>
  <c r="K14" i="2"/>
  <c r="P14" i="2"/>
  <c r="E9" i="3"/>
  <c r="O14" i="2"/>
  <c r="Q14" i="2"/>
  <c r="E9" i="6"/>
  <c r="E9" i="7"/>
  <c r="M12" i="1"/>
  <c r="I12" i="1"/>
  <c r="R12" i="1"/>
  <c r="M11" i="1"/>
  <c r="I11" i="1"/>
  <c r="R11" i="1"/>
  <c r="B9" i="3"/>
  <c r="Q11" i="1"/>
  <c r="S11" i="1"/>
  <c r="Q12" i="1"/>
  <c r="S12" i="1"/>
  <c r="B9" i="6"/>
  <c r="B9" i="7"/>
  <c r="C9" i="3"/>
  <c r="C9" i="6"/>
  <c r="C9" i="7"/>
  <c r="I9" i="7"/>
  <c r="G16" i="2"/>
  <c r="K16" i="2"/>
  <c r="P16" i="2"/>
  <c r="D10" i="3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M14" i="1"/>
  <c r="I14" i="1"/>
  <c r="R14" i="1"/>
  <c r="M13" i="1"/>
  <c r="I13" i="1"/>
  <c r="R13" i="1"/>
  <c r="B10" i="3"/>
  <c r="Q13" i="1"/>
  <c r="S13" i="1"/>
  <c r="Q14" i="1"/>
  <c r="S14" i="1"/>
  <c r="B10" i="6"/>
  <c r="B10" i="7"/>
  <c r="C10" i="3"/>
  <c r="C10" i="6"/>
  <c r="C10" i="7"/>
  <c r="I10" i="7"/>
  <c r="G19" i="2"/>
  <c r="K19" i="2"/>
  <c r="P19" i="2"/>
  <c r="D11" i="3"/>
  <c r="O19" i="2"/>
  <c r="Q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M16" i="1"/>
  <c r="I16" i="1"/>
  <c r="R16" i="1"/>
  <c r="M15" i="1"/>
  <c r="I15" i="1"/>
  <c r="R15" i="1"/>
  <c r="B11" i="3"/>
  <c r="Q15" i="1"/>
  <c r="S15" i="1"/>
  <c r="Q16" i="1"/>
  <c r="S16" i="1"/>
  <c r="B11" i="6"/>
  <c r="B11" i="7"/>
  <c r="C11" i="3"/>
  <c r="C11" i="6"/>
  <c r="C11" i="7"/>
  <c r="I11" i="7"/>
  <c r="G22" i="2"/>
  <c r="K22" i="2"/>
  <c r="P22" i="2"/>
  <c r="D12" i="3"/>
  <c r="O22" i="2"/>
  <c r="Q22" i="2"/>
  <c r="D12" i="6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M18" i="1"/>
  <c r="I18" i="1"/>
  <c r="R18" i="1"/>
  <c r="M17" i="1"/>
  <c r="I17" i="1"/>
  <c r="R17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Q19" i="1"/>
  <c r="S19" i="1"/>
  <c r="Q20" i="1"/>
  <c r="S20" i="1"/>
  <c r="B13" i="6"/>
  <c r="B13" i="7"/>
  <c r="C13" i="6"/>
  <c r="C13" i="7"/>
  <c r="I13" i="7"/>
  <c r="K28" i="2"/>
  <c r="P28" i="2"/>
  <c r="D14" i="3"/>
  <c r="D14" i="7"/>
  <c r="G29" i="2"/>
  <c r="K29" i="2"/>
  <c r="P29" i="2"/>
  <c r="E14" i="3"/>
  <c r="O29" i="2"/>
  <c r="Q29" i="2"/>
  <c r="E14" i="6"/>
  <c r="E14" i="7"/>
  <c r="G30" i="2"/>
  <c r="O30" i="2"/>
  <c r="Q30" i="2"/>
  <c r="F14" i="6"/>
  <c r="M22" i="1"/>
  <c r="I22" i="1"/>
  <c r="R22" i="1"/>
  <c r="M21" i="1"/>
  <c r="I21" i="1"/>
  <c r="R21" i="1"/>
  <c r="B14" i="3"/>
  <c r="Q21" i="1"/>
  <c r="S21" i="1"/>
  <c r="Q22" i="1"/>
  <c r="S22" i="1"/>
  <c r="B14" i="6"/>
  <c r="B14" i="7"/>
  <c r="C14" i="3"/>
  <c r="C14" i="6"/>
  <c r="C14" i="7"/>
  <c r="I14" i="7"/>
  <c r="K31" i="2"/>
  <c r="P31" i="2"/>
  <c r="D15" i="3"/>
  <c r="D15" i="7"/>
  <c r="G32" i="2"/>
  <c r="K32" i="2"/>
  <c r="P32" i="2"/>
  <c r="E15" i="3"/>
  <c r="O32" i="2"/>
  <c r="Q32" i="2"/>
  <c r="E15" i="6"/>
  <c r="E15" i="7"/>
  <c r="G33" i="2"/>
  <c r="O33" i="2"/>
  <c r="Q33" i="2"/>
  <c r="F15" i="6"/>
  <c r="K30" i="2"/>
  <c r="P30" i="2"/>
  <c r="F14" i="3"/>
  <c r="M24" i="1"/>
  <c r="I24" i="1"/>
  <c r="R24" i="1"/>
  <c r="M23" i="1"/>
  <c r="I23" i="1"/>
  <c r="R23" i="1"/>
  <c r="B15" i="3"/>
  <c r="Q23" i="1"/>
  <c r="S23" i="1"/>
  <c r="Q24" i="1"/>
  <c r="S24" i="1"/>
  <c r="B15" i="6"/>
  <c r="B15" i="7"/>
  <c r="C15" i="3"/>
  <c r="C15" i="6"/>
  <c r="C15" i="7"/>
  <c r="I15" i="7"/>
  <c r="G4" i="2"/>
  <c r="K4" i="2"/>
  <c r="P4" i="2"/>
  <c r="D6" i="3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M6" i="1"/>
  <c r="I6" i="1"/>
  <c r="R6" i="1"/>
  <c r="M5" i="1"/>
  <c r="I5" i="1"/>
  <c r="R5" i="1"/>
  <c r="B6" i="3"/>
  <c r="Q5" i="1"/>
  <c r="S5" i="1"/>
  <c r="Q6" i="1"/>
  <c r="S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3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3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<sst xmlns="http://schemas.openxmlformats.org/spreadsheetml/2006/main" count="339" uniqueCount="157">
  <si>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</si>
  <si>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</si>
  <si>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</si>
  <si>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</si>
  <si>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</si>
  <si>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</si>
  <si>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</si>
  <si>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</si>
  <si>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</si>
  <si>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</si>
  <si>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</si>
  <si>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</si>
  <si>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</si>
  <si>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</si>
  <si>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</si>
  <si>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</si>
  <si>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</si>
  <si>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</si>
  <si>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</si>
  <si>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</si>
  <si>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</si>
  <si>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</si>
  <si>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</si>
  <si>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</si>
  <si>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</si>
  <si>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</si>
  <si>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</si>
  <si>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</si>
  <si>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</si>
  <si>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</si>
  <si>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</si>
  <si>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</si>
  <si>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</si>
  <si>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</si>
  <si>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</si>
  <si>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</si>
  <si>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</si>
  <si>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</si>
  <si>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</si>
  <si>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</si>
  <si>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</si>
  <si>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</si>
  <si>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</si>
  <si>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</si>
  <si>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</si>
  <si>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</si>
  <si>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</si>
  <si>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</si>
  <si>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</si>
  <si>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</si>
  <si>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</si>
  <si>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</si>
  <si>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</si>
  <si>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</si>
  <si>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</si>
  <si>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</si>
  <si>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</si>
  <si>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</si>
  <si>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</si>
  <si>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</si>
  <si>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</si>
  <si>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</si>
  <si>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</si>
  <si>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</si>
  <si>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</si>
  <si>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</si>
  <si>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</si>
  <si>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</si>
  <si>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</si>
  <si>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</si>
  <si>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</si>
  <si>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</si>
  <si>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</si>
  <si>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</si>
  <si>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</si>
  <si>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</si>
  <si>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</si>
  <si>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</si>
  <si>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</si>
  <si>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</si>
  <si>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</si>
  <si>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</si>
  <si>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</si>
  <si>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</si>
  <si>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</si>
  <si>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</si>
  <si>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</si>
  <si>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</si>
  <si>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</si>
  <si>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</si>
  <si>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</si>
  <si>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</si>
  <si>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</si>
  <si>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</si>
  <si>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</si>
  <si>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</si>
  <si>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</si>
  <si>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</si>
  <si>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</si>
  <si>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</si>
  <si>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</si>
  <si>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</si>
  <si>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</si>
  <si>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</si>
  <si>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</si>
  <si>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</si>
  <si>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</si>
  <si>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</si>
  <si>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</si>
  <si>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</si>
  <si>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</si>
  <si>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</si>
  <si>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</si>
  <si>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</si>
  <si>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</si>
  <si>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</si>
  <si>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</si>
  <si>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</si>
  <si>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</si>
  <si>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</si>
  <si>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</si>
  <si>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</si>
  <si>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6803_0-1</t>
  </si>
  <si>
    <t>6803_1-2</t>
  </si>
  <si>
    <t>6803_2-3</t>
  </si>
  <si>
    <t>6803_3-4</t>
  </si>
  <si>
    <t>6803_4-5</t>
  </si>
  <si>
    <t>6803_5-6</t>
  </si>
  <si>
    <t>6803_6-7</t>
  </si>
  <si>
    <t>6803_7-8</t>
  </si>
  <si>
    <t>6803_8-9</t>
  </si>
  <si>
    <t>6773_ponar</t>
  </si>
  <si>
    <t>** ponar is from YR180807 cruise up Pamunkey</t>
  </si>
  <si>
    <t>ponar</t>
  </si>
  <si>
    <t xml:space="preserve"> P_6803_0-1</t>
  </si>
  <si>
    <t xml:space="preserve"> P_6803_1-2</t>
  </si>
  <si>
    <t xml:space="preserve"> P_6803_2-3</t>
  </si>
  <si>
    <t xml:space="preserve"> P_6803_3-4</t>
  </si>
  <si>
    <t xml:space="preserve"> P_6803_4-5</t>
  </si>
  <si>
    <t xml:space="preserve"> P_6803_5-6</t>
  </si>
  <si>
    <t xml:space="preserve"> P_6803_6-7</t>
  </si>
  <si>
    <t xml:space="preserve"> P_6803_7-8</t>
  </si>
  <si>
    <t xml:space="preserve"> P_6803_8-9</t>
  </si>
  <si>
    <t>P_6773_ponar</t>
  </si>
  <si>
    <t>Salt crystals in beaker</t>
  </si>
  <si>
    <t>**below detectable limit</t>
  </si>
  <si>
    <t>**not below detectable limit</t>
  </si>
  <si>
    <t>*below detectable limit</t>
  </si>
  <si>
    <t>*not below detectable limit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</si>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</sst>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8" fillId="2" borderId="0" xfId="0" applyFont="1" applyFill="1"/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0" fontId="8" fillId="3" borderId="0" xfId="0" applyFont="1" applyFill="1"/>
    <xf numFmtId="0" fontId="8" fillId="3" borderId="0" xfId="0" applyFont="1" applyFill="1" applyBorder="1"/>
    <xf numFmtId="164" fontId="0" fillId="3" borderId="0" xfId="0" applyNumberFormat="1" applyFill="1"/>
    <xf numFmtId="164" fontId="0" fillId="3" borderId="2" xfId="0" applyNumberFormat="1" applyFill="1" applyBorder="1"/>
    <xf numFmtId="1" fontId="0" fillId="0" borderId="2" xfId="0" applyNumberFormat="1" applyBorder="1"/>
    <xf numFmtId="164" fontId="0" fillId="4" borderId="0" xfId="0" applyNumberFormat="1" applyFill="1" applyBorder="1"/>
    <xf numFmtId="164" fontId="0" fillId="4" borderId="0" xfId="0" applyNumberFormat="1" applyFill="1"/>
    <xf numFmtId="164" fontId="0" fillId="4" borderId="2" xfId="0" applyNumberFormat="1" applyFill="1" applyBorder="1"/>
    <xf numFmtId="0" fontId="0" fillId="4" borderId="0" xfId="0" applyFill="1"/>
    <xf numFmtId="164" fontId="7" fillId="0" borderId="0" xfId="0" applyNumberFormat="1" applyFont="1"/>
    <xf numFmtId="164" fontId="8" fillId="0" borderId="0" xfId="0" applyNumberFormat="1" applyFont="1" applyFill="1"/>
    <xf numFmtId="164" fontId="8" fillId="0" borderId="0" xfId="0" applyNumberFormat="1" applyFont="1"/>
    <xf numFmtId="164" fontId="3" fillId="0" borderId="0" xfId="0" applyNumberFormat="1" applyFont="1" applyFill="1" applyBorder="1"/>
    <xf numFmtId="164" fontId="7" fillId="3" borderId="0" xfId="0" applyNumberFormat="1" applyFont="1" applyFill="1"/>
    <xf numFmtId="0" fontId="17" fillId="0" borderId="0" xfId="0" applyFont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25" sqref="O25"/>
    </sheetView>
  </sheetViews>
  <sheetFormatPr baseColWidth="10" defaultColWidth="8.83203125" defaultRowHeight="15" x14ac:dyDescent="0.2"/>
  <cols>
    <col min="1" max="1" width="11.5" bestFit="1" customWidth="1"/>
    <col min="2" max="2" width="12" bestFit="1" customWidth="1"/>
    <col min="3" max="3" width="8.83203125" customWidth="1"/>
    <col min="4" max="4" width="10.6640625" customWidth="1"/>
    <col min="5" max="5" width="9.1640625" style="16" customWidth="1"/>
    <col min="6" max="6" width="9.1640625" style="17" customWidth="1"/>
    <col min="7" max="8" width="9.1640625" customWidth="1"/>
    <col min="9" max="9" width="9.1640625" style="16" customWidth="1"/>
    <col min="10" max="12" width="9.1640625" customWidth="1"/>
    <col min="13" max="13" width="9.1640625" style="16" customWidth="1"/>
    <col min="14" max="15" width="11.83203125" customWidth="1"/>
    <col min="16" max="16" width="9.1640625" customWidth="1"/>
    <col min="17" max="17" width="9.1640625" style="16" customWidth="1"/>
    <col min="18" max="18" width="20" customWidth="1"/>
    <col min="19" max="19" width="18.6640625" customWidth="1"/>
    <col min="20" max="20" width="27.5" customWidth="1"/>
  </cols>
  <sheetData>
    <row r="1" spans="1:39" x14ac:dyDescent="0.2">
      <c r="A1" s="1"/>
      <c r="B1" s="1"/>
      <c r="C1" s="1"/>
      <c r="D1" s="2"/>
      <c r="E1" s="10"/>
      <c r="F1" s="1"/>
      <c r="G1" s="1"/>
      <c r="H1" s="1"/>
      <c r="I1" s="10"/>
      <c r="J1" s="105" t="s">
        <v>0</v>
      </c>
      <c r="K1" s="103"/>
      <c r="L1" s="103"/>
      <c r="M1" s="104"/>
      <c r="N1" s="103" t="s">
        <v>1</v>
      </c>
      <c r="O1" s="103"/>
      <c r="P1" s="103"/>
      <c r="Q1" s="104"/>
      <c r="R1" s="11"/>
      <c r="S1" s="11"/>
      <c r="T1" t="s">
        <v>86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83" t="s">
        <v>6</v>
      </c>
      <c r="F2" s="106" t="s">
        <v>7</v>
      </c>
      <c r="G2" s="107"/>
      <c r="H2" s="107"/>
      <c r="I2" s="107"/>
      <c r="J2" s="108" t="s">
        <v>8</v>
      </c>
      <c r="K2" s="101"/>
      <c r="L2" s="101"/>
      <c r="M2" s="102"/>
      <c r="N2" s="101" t="s">
        <v>8</v>
      </c>
      <c r="O2" s="101"/>
      <c r="P2" s="101"/>
      <c r="Q2" s="102"/>
      <c r="R2" s="11" t="s">
        <v>69</v>
      </c>
      <c r="S2" s="11" t="s">
        <v>70</v>
      </c>
      <c r="T2" s="11" t="s">
        <v>71</v>
      </c>
    </row>
    <row r="3" spans="1:39" x14ac:dyDescent="0.2">
      <c r="A3" s="1"/>
      <c r="B3" s="4"/>
      <c r="C3" s="3"/>
      <c r="D3" s="6"/>
      <c r="E3" s="83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">
      <c r="A4" s="12"/>
      <c r="B4" s="12"/>
      <c r="C4" s="12"/>
      <c r="D4" s="12"/>
      <c r="E4" s="100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">
      <c r="A5">
        <v>1</v>
      </c>
      <c r="B5" t="s">
        <v>92</v>
      </c>
      <c r="C5">
        <v>4</v>
      </c>
      <c r="D5">
        <v>204</v>
      </c>
      <c r="E5" s="16">
        <v>20</v>
      </c>
      <c r="F5" s="35">
        <v>1.0384</v>
      </c>
      <c r="G5" s="35">
        <v>1.0386</v>
      </c>
      <c r="H5" s="23">
        <f>F5-G5</f>
        <v>-1.9999999999997797E-4</v>
      </c>
      <c r="I5" s="30">
        <f>(F5+G5)/2</f>
        <v>1.0385</v>
      </c>
      <c r="J5" s="23">
        <v>1.0531999999999999</v>
      </c>
      <c r="K5" s="23">
        <v>1.0531999999999999</v>
      </c>
      <c r="L5" s="23">
        <f>J5-K5</f>
        <v>0</v>
      </c>
      <c r="M5" s="24">
        <f>(J5+K5)/2</f>
        <v>1.0531999999999999</v>
      </c>
      <c r="N5" s="23">
        <v>1.0521</v>
      </c>
      <c r="O5" s="23">
        <v>1.0521</v>
      </c>
      <c r="P5" s="23">
        <f>N5-O5</f>
        <v>0</v>
      </c>
      <c r="Q5" s="24">
        <f>(N5+O5)/2</f>
        <v>1.0521</v>
      </c>
      <c r="R5" s="23">
        <f>((M5-I5)-0.0103)*50</f>
        <v>0.21999999999999675</v>
      </c>
      <c r="S5" s="23">
        <f>((Q5-I5)-0.0103)*50</f>
        <v>0.16500000000000281</v>
      </c>
      <c r="T5" s="23">
        <f>R5-S5</f>
        <v>5.4999999999993943E-2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">
      <c r="C6">
        <v>8</v>
      </c>
      <c r="D6">
        <v>205</v>
      </c>
      <c r="E6" s="16">
        <v>20</v>
      </c>
      <c r="F6" s="35">
        <v>1.0325</v>
      </c>
      <c r="G6" s="35">
        <v>1.0322</v>
      </c>
      <c r="H6" s="23">
        <f t="shared" ref="H6:H22" si="0">F6-G6</f>
        <v>2.9999999999996696E-4</v>
      </c>
      <c r="I6" s="30">
        <f t="shared" ref="I6:I24" si="1">(F6+G6)/2</f>
        <v>1.0323500000000001</v>
      </c>
      <c r="J6" s="23">
        <v>1.0466</v>
      </c>
      <c r="K6" s="23">
        <v>1.0467</v>
      </c>
      <c r="L6" s="23">
        <f t="shared" ref="L6:L24" si="2">J6-K6</f>
        <v>-9.9999999999988987E-5</v>
      </c>
      <c r="M6" s="24">
        <f t="shared" ref="M6:M24" si="3">(J6+K6)/2</f>
        <v>1.0466500000000001</v>
      </c>
      <c r="N6" s="23">
        <v>1.0456000000000001</v>
      </c>
      <c r="O6" s="23">
        <v>1.0456000000000001</v>
      </c>
      <c r="P6" s="23">
        <f t="shared" ref="P6:P24" si="4">N6-O6</f>
        <v>0</v>
      </c>
      <c r="Q6" s="24">
        <f t="shared" ref="Q6:Q24" si="5">(N6+O6)/2</f>
        <v>1.0456000000000001</v>
      </c>
      <c r="R6" s="23">
        <f t="shared" ref="R6:R24" si="6">((M6-I6)-0.0103)*50</f>
        <v>0.19999999999999896</v>
      </c>
      <c r="S6" s="23">
        <f t="shared" ref="S6:S24" si="7">((Q6-I6)-0.0103)*50</f>
        <v>0.14749999999999919</v>
      </c>
      <c r="T6" s="23">
        <f t="shared" ref="T6:T24" si="8">R6-S6</f>
        <v>5.2499999999999769E-2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">
      <c r="A7">
        <v>2</v>
      </c>
      <c r="B7" t="s">
        <v>91</v>
      </c>
      <c r="C7">
        <v>4</v>
      </c>
      <c r="D7">
        <v>206</v>
      </c>
      <c r="E7" s="16">
        <v>20</v>
      </c>
      <c r="F7" s="35">
        <v>1.0258</v>
      </c>
      <c r="G7" s="35">
        <v>1.0257000000000001</v>
      </c>
      <c r="H7" s="23">
        <f t="shared" si="0"/>
        <v>9.9999999999988987E-5</v>
      </c>
      <c r="I7" s="30">
        <f t="shared" si="1"/>
        <v>1.0257499999999999</v>
      </c>
      <c r="J7" s="23">
        <v>1.0403</v>
      </c>
      <c r="K7" s="23">
        <v>1.0405</v>
      </c>
      <c r="L7" s="23">
        <f t="shared" si="2"/>
        <v>-1.9999999999997797E-4</v>
      </c>
      <c r="M7" s="24">
        <f t="shared" si="3"/>
        <v>1.0404</v>
      </c>
      <c r="N7" s="23">
        <v>1.0391999999999999</v>
      </c>
      <c r="O7" s="23">
        <v>1.0397000000000001</v>
      </c>
      <c r="P7" s="23">
        <f t="shared" si="4"/>
        <v>-5.0000000000016698E-4</v>
      </c>
      <c r="Q7" s="24">
        <f t="shared" si="5"/>
        <v>1.03945</v>
      </c>
      <c r="R7" s="23">
        <f t="shared" si="6"/>
        <v>0.21750000000000258</v>
      </c>
      <c r="S7" s="23">
        <f t="shared" si="7"/>
        <v>0.17000000000000226</v>
      </c>
      <c r="T7" s="23">
        <f t="shared" si="8"/>
        <v>4.750000000000032E-2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">
      <c r="C8">
        <v>8</v>
      </c>
      <c r="D8">
        <v>207</v>
      </c>
      <c r="E8" s="16">
        <v>20</v>
      </c>
      <c r="F8" s="35">
        <v>1.0105</v>
      </c>
      <c r="G8" s="35">
        <v>1.0105999999999999</v>
      </c>
      <c r="H8" s="23">
        <f t="shared" si="0"/>
        <v>-9.9999999999988987E-5</v>
      </c>
      <c r="I8" s="30">
        <f t="shared" si="1"/>
        <v>1.0105499999999998</v>
      </c>
      <c r="J8" s="23">
        <v>1.0246</v>
      </c>
      <c r="K8" s="23">
        <v>1.0246</v>
      </c>
      <c r="L8" s="23">
        <f t="shared" si="2"/>
        <v>0</v>
      </c>
      <c r="M8" s="24">
        <f t="shared" si="3"/>
        <v>1.0246</v>
      </c>
      <c r="N8" s="23">
        <v>1.0236000000000001</v>
      </c>
      <c r="O8" s="23">
        <v>1.0238</v>
      </c>
      <c r="P8" s="23">
        <f t="shared" si="4"/>
        <v>-1.9999999999997797E-4</v>
      </c>
      <c r="Q8" s="24">
        <f t="shared" si="5"/>
        <v>1.0237000000000001</v>
      </c>
      <c r="R8" s="23">
        <f t="shared" si="6"/>
        <v>0.18750000000000588</v>
      </c>
      <c r="S8" s="23">
        <f t="shared" si="7"/>
        <v>0.14250000000001084</v>
      </c>
      <c r="T8" s="23">
        <f t="shared" si="8"/>
        <v>4.4999999999995044E-2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">
      <c r="A9">
        <v>3</v>
      </c>
      <c r="B9" t="s">
        <v>75</v>
      </c>
      <c r="C9">
        <v>4</v>
      </c>
      <c r="D9">
        <v>208</v>
      </c>
      <c r="E9" s="16">
        <v>20</v>
      </c>
      <c r="F9" s="35">
        <v>1.0139</v>
      </c>
      <c r="G9" s="35">
        <v>1.0141</v>
      </c>
      <c r="H9" s="23">
        <f t="shared" si="0"/>
        <v>-1.9999999999997797E-4</v>
      </c>
      <c r="I9" s="30">
        <f t="shared" si="1"/>
        <v>1.014</v>
      </c>
      <c r="J9" s="23">
        <v>1.0288999999999999</v>
      </c>
      <c r="K9" s="23">
        <v>1.0284</v>
      </c>
      <c r="L9" s="23">
        <f t="shared" si="2"/>
        <v>4.9999999999994493E-4</v>
      </c>
      <c r="M9" s="24">
        <f t="shared" si="3"/>
        <v>1.0286499999999998</v>
      </c>
      <c r="N9" s="23">
        <v>1.0276000000000001</v>
      </c>
      <c r="O9" s="23">
        <v>1.0277000000000001</v>
      </c>
      <c r="P9" s="23">
        <f t="shared" si="4"/>
        <v>-9.9999999999988987E-5</v>
      </c>
      <c r="Q9" s="24">
        <f t="shared" si="5"/>
        <v>1.02765</v>
      </c>
      <c r="R9" s="23">
        <f t="shared" si="6"/>
        <v>0.21749999999999148</v>
      </c>
      <c r="S9" s="23">
        <f t="shared" si="7"/>
        <v>0.16749999999999698</v>
      </c>
      <c r="T9" s="23">
        <f t="shared" si="8"/>
        <v>4.9999999999994493E-2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">
      <c r="C10">
        <v>8</v>
      </c>
      <c r="D10">
        <v>209</v>
      </c>
      <c r="E10" s="16">
        <v>20</v>
      </c>
      <c r="F10" s="35">
        <v>1.0373000000000001</v>
      </c>
      <c r="G10" s="35">
        <v>1.0371999999999999</v>
      </c>
      <c r="H10" s="23">
        <f t="shared" si="0"/>
        <v>1.0000000000021103E-4</v>
      </c>
      <c r="I10" s="30">
        <f t="shared" si="1"/>
        <v>1.03725</v>
      </c>
      <c r="J10" s="23">
        <v>1.0515000000000001</v>
      </c>
      <c r="K10" s="23">
        <v>1.0510999999999999</v>
      </c>
      <c r="L10" s="23">
        <f t="shared" si="2"/>
        <v>4.0000000000017799E-4</v>
      </c>
      <c r="M10" s="24">
        <f t="shared" si="3"/>
        <v>1.0512999999999999</v>
      </c>
      <c r="N10" s="23">
        <v>1.0501</v>
      </c>
      <c r="O10" s="23">
        <v>1.0506</v>
      </c>
      <c r="P10" s="23">
        <f t="shared" si="4"/>
        <v>-4.9999999999994493E-4</v>
      </c>
      <c r="Q10" s="24">
        <f t="shared" si="5"/>
        <v>1.0503499999999999</v>
      </c>
      <c r="R10" s="23">
        <f t="shared" si="6"/>
        <v>0.18749999999999478</v>
      </c>
      <c r="S10" s="23">
        <f t="shared" si="7"/>
        <v>0.13999999999999446</v>
      </c>
      <c r="T10" s="23">
        <f t="shared" si="8"/>
        <v>4.750000000000032E-2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">
      <c r="A11">
        <v>4</v>
      </c>
      <c r="B11" t="s">
        <v>76</v>
      </c>
      <c r="C11">
        <v>4</v>
      </c>
      <c r="D11">
        <v>210</v>
      </c>
      <c r="E11" s="16">
        <v>20</v>
      </c>
      <c r="F11" s="35">
        <v>1.0389999999999999</v>
      </c>
      <c r="G11" s="35">
        <v>1.0395000000000001</v>
      </c>
      <c r="H11" s="23">
        <f t="shared" si="0"/>
        <v>-5.0000000000016698E-4</v>
      </c>
      <c r="I11" s="30">
        <f t="shared" si="1"/>
        <v>1.03925</v>
      </c>
      <c r="J11" s="23">
        <v>1.0541</v>
      </c>
      <c r="K11" s="23">
        <v>1.0538000000000001</v>
      </c>
      <c r="L11" s="23">
        <f t="shared" si="2"/>
        <v>2.9999999999996696E-4</v>
      </c>
      <c r="M11" s="24">
        <f t="shared" si="3"/>
        <v>1.0539499999999999</v>
      </c>
      <c r="N11" s="23">
        <v>1.0528999999999999</v>
      </c>
      <c r="O11" s="23">
        <v>1.0529999999999999</v>
      </c>
      <c r="P11" s="23">
        <f t="shared" si="4"/>
        <v>-9.9999999999988987E-5</v>
      </c>
      <c r="Q11" s="24">
        <f t="shared" si="5"/>
        <v>1.0529500000000001</v>
      </c>
      <c r="R11" s="23">
        <f t="shared" si="6"/>
        <v>0.21999999999999675</v>
      </c>
      <c r="S11" s="23">
        <f t="shared" si="7"/>
        <v>0.17000000000000226</v>
      </c>
      <c r="T11" s="23">
        <f t="shared" si="8"/>
        <v>4.9999999999994493E-2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">
      <c r="C12">
        <v>8</v>
      </c>
      <c r="D12">
        <v>211</v>
      </c>
      <c r="E12" s="16">
        <v>20</v>
      </c>
      <c r="F12" s="35">
        <v>1.032</v>
      </c>
      <c r="G12" s="35">
        <v>1.032</v>
      </c>
      <c r="H12" s="23">
        <f t="shared" si="0"/>
        <v>0</v>
      </c>
      <c r="I12" s="30">
        <f t="shared" si="1"/>
        <v>1.032</v>
      </c>
      <c r="J12" s="23">
        <v>1.0467</v>
      </c>
      <c r="K12" s="23">
        <v>1.0463</v>
      </c>
      <c r="L12" s="23">
        <f t="shared" si="2"/>
        <v>3.9999999999995595E-4</v>
      </c>
      <c r="M12" s="24">
        <f t="shared" si="3"/>
        <v>1.0465</v>
      </c>
      <c r="N12" s="23">
        <v>1.046</v>
      </c>
      <c r="O12" s="23">
        <v>1.0457000000000001</v>
      </c>
      <c r="P12" s="23">
        <f t="shared" si="4"/>
        <v>2.9999999999996696E-4</v>
      </c>
      <c r="Q12" s="24">
        <f t="shared" si="5"/>
        <v>1.0458500000000002</v>
      </c>
      <c r="R12" s="23">
        <f t="shared" si="6"/>
        <v>0.20999999999999786</v>
      </c>
      <c r="S12" s="23">
        <f t="shared" si="7"/>
        <v>0.17750000000000699</v>
      </c>
      <c r="T12" s="23">
        <f t="shared" si="8"/>
        <v>3.249999999999087E-2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">
      <c r="A13">
        <v>5</v>
      </c>
      <c r="B13" t="s">
        <v>77</v>
      </c>
      <c r="C13">
        <v>4</v>
      </c>
      <c r="D13">
        <v>212</v>
      </c>
      <c r="E13" s="16">
        <v>20</v>
      </c>
      <c r="F13" s="35">
        <v>1.0183</v>
      </c>
      <c r="G13" s="35">
        <v>1.0187999999999999</v>
      </c>
      <c r="H13" s="23">
        <f t="shared" si="0"/>
        <v>-4.9999999999994493E-4</v>
      </c>
      <c r="I13" s="30">
        <f t="shared" si="1"/>
        <v>1.0185499999999998</v>
      </c>
      <c r="J13" s="23">
        <v>1.0331999999999999</v>
      </c>
      <c r="K13" s="23">
        <v>1.0331999999999999</v>
      </c>
      <c r="L13" s="23">
        <f t="shared" si="2"/>
        <v>0</v>
      </c>
      <c r="M13" s="24">
        <f t="shared" si="3"/>
        <v>1.0331999999999999</v>
      </c>
      <c r="N13" s="23">
        <v>1.0325</v>
      </c>
      <c r="O13" s="23">
        <v>1.0325</v>
      </c>
      <c r="P13" s="23">
        <f t="shared" si="4"/>
        <v>0</v>
      </c>
      <c r="Q13" s="24">
        <f t="shared" si="5"/>
        <v>1.0325</v>
      </c>
      <c r="R13" s="23">
        <f t="shared" si="6"/>
        <v>0.21750000000000258</v>
      </c>
      <c r="S13" s="23">
        <f t="shared" si="7"/>
        <v>0.18250000000000643</v>
      </c>
      <c r="T13" s="23">
        <f t="shared" si="8"/>
        <v>3.4999999999996145E-2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">
      <c r="C14">
        <v>8</v>
      </c>
      <c r="D14">
        <v>213</v>
      </c>
      <c r="E14" s="16">
        <v>20</v>
      </c>
      <c r="F14" s="35">
        <v>1.0328999999999999</v>
      </c>
      <c r="G14" s="35">
        <v>1.0328999999999999</v>
      </c>
      <c r="H14" s="23">
        <f t="shared" si="0"/>
        <v>0</v>
      </c>
      <c r="I14" s="30">
        <f t="shared" si="1"/>
        <v>1.0328999999999999</v>
      </c>
      <c r="J14" s="23">
        <v>1.0471999999999999</v>
      </c>
      <c r="K14" s="23">
        <v>1.0468999999999999</v>
      </c>
      <c r="L14" s="23">
        <f t="shared" si="2"/>
        <v>2.9999999999996696E-4</v>
      </c>
      <c r="M14" s="24">
        <f t="shared" si="3"/>
        <v>1.04705</v>
      </c>
      <c r="N14" s="23">
        <v>1.046</v>
      </c>
      <c r="O14" s="25">
        <v>1.0464</v>
      </c>
      <c r="P14" s="23">
        <f t="shared" si="4"/>
        <v>-3.9999999999995595E-4</v>
      </c>
      <c r="Q14" s="24">
        <f t="shared" si="5"/>
        <v>1.0462</v>
      </c>
      <c r="R14" s="23">
        <f t="shared" si="6"/>
        <v>0.19250000000000533</v>
      </c>
      <c r="S14" s="23">
        <f t="shared" si="7"/>
        <v>0.15000000000000446</v>
      </c>
      <c r="T14" s="23">
        <f t="shared" si="8"/>
        <v>4.250000000000087E-2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">
      <c r="A15">
        <v>6</v>
      </c>
      <c r="B15" t="s">
        <v>78</v>
      </c>
      <c r="C15">
        <v>4</v>
      </c>
      <c r="D15">
        <v>214</v>
      </c>
      <c r="E15" s="16">
        <v>20</v>
      </c>
      <c r="F15" s="35">
        <v>1.0165999999999999</v>
      </c>
      <c r="G15" s="35">
        <v>1.0165999999999999</v>
      </c>
      <c r="H15" s="23">
        <f t="shared" si="0"/>
        <v>0</v>
      </c>
      <c r="I15" s="30">
        <f t="shared" si="1"/>
        <v>1.0165999999999999</v>
      </c>
      <c r="J15" s="23">
        <v>1.0328999999999999</v>
      </c>
      <c r="K15" s="23">
        <v>1.0327999999999999</v>
      </c>
      <c r="L15" s="23">
        <f t="shared" si="2"/>
        <v>9.9999999999988987E-5</v>
      </c>
      <c r="M15" s="24">
        <f t="shared" si="3"/>
        <v>1.0328499999999998</v>
      </c>
      <c r="N15" s="23">
        <v>1.0321</v>
      </c>
      <c r="O15" s="23">
        <v>1.0319</v>
      </c>
      <c r="P15" s="23">
        <f t="shared" si="4"/>
        <v>1.9999999999997797E-4</v>
      </c>
      <c r="Q15" s="24">
        <f t="shared" si="5"/>
        <v>1.032</v>
      </c>
      <c r="R15" s="23">
        <f t="shared" si="6"/>
        <v>0.29749999999999377</v>
      </c>
      <c r="S15" s="23">
        <f t="shared" si="7"/>
        <v>0.255000000000004</v>
      </c>
      <c r="T15" s="23">
        <f t="shared" si="8"/>
        <v>4.2499999999989768E-2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">
      <c r="C16">
        <v>8</v>
      </c>
      <c r="D16">
        <v>215</v>
      </c>
      <c r="E16" s="16">
        <v>20</v>
      </c>
      <c r="F16" s="35">
        <v>1.0125</v>
      </c>
      <c r="G16" s="35">
        <v>1.0127999999999999</v>
      </c>
      <c r="H16" s="23">
        <f t="shared" si="0"/>
        <v>-2.9999999999996696E-4</v>
      </c>
      <c r="I16" s="30">
        <f t="shared" si="1"/>
        <v>1.0126499999999998</v>
      </c>
      <c r="J16" s="23">
        <v>1.0283</v>
      </c>
      <c r="K16" s="23">
        <v>1.028</v>
      </c>
      <c r="L16" s="23">
        <f t="shared" si="2"/>
        <v>2.9999999999996696E-4</v>
      </c>
      <c r="M16" s="24">
        <f t="shared" si="3"/>
        <v>1.0281500000000001</v>
      </c>
      <c r="N16" s="23">
        <v>1.0271999999999999</v>
      </c>
      <c r="O16" s="23">
        <v>1.0271999999999999</v>
      </c>
      <c r="P16" s="23">
        <f t="shared" si="4"/>
        <v>0</v>
      </c>
      <c r="Q16" s="24">
        <f t="shared" si="5"/>
        <v>1.0271999999999999</v>
      </c>
      <c r="R16" s="23">
        <f t="shared" si="6"/>
        <v>0.26000000000001455</v>
      </c>
      <c r="S16" s="23">
        <f t="shared" si="7"/>
        <v>0.21250000000000313</v>
      </c>
      <c r="T16" s="23">
        <f t="shared" si="8"/>
        <v>4.7500000000011422E-2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">
      <c r="A17">
        <v>7</v>
      </c>
      <c r="B17" t="s">
        <v>79</v>
      </c>
      <c r="C17">
        <v>4</v>
      </c>
      <c r="D17">
        <v>216</v>
      </c>
      <c r="E17" s="16">
        <v>20</v>
      </c>
      <c r="F17" s="35">
        <v>1.026</v>
      </c>
      <c r="G17" s="35">
        <v>1.0261</v>
      </c>
      <c r="H17" s="23">
        <f t="shared" si="0"/>
        <v>-9.9999999999988987E-5</v>
      </c>
      <c r="I17" s="30">
        <f t="shared" si="1"/>
        <v>1.0260500000000001</v>
      </c>
      <c r="J17" s="23">
        <v>1.0417000000000001</v>
      </c>
      <c r="K17" s="23">
        <v>1.0412999999999999</v>
      </c>
      <c r="L17" s="23">
        <f t="shared" si="2"/>
        <v>4.0000000000017799E-4</v>
      </c>
      <c r="M17" s="24">
        <f t="shared" si="3"/>
        <v>1.0415000000000001</v>
      </c>
      <c r="N17" s="23">
        <v>1.0412999999999999</v>
      </c>
      <c r="O17" s="23">
        <v>1.0409999999999999</v>
      </c>
      <c r="P17" s="23">
        <f t="shared" si="4"/>
        <v>2.9999999999996696E-4</v>
      </c>
      <c r="Q17" s="24">
        <f t="shared" si="5"/>
        <v>1.04115</v>
      </c>
      <c r="R17" s="23">
        <f t="shared" si="6"/>
        <v>0.25749999999999817</v>
      </c>
      <c r="S17" s="23">
        <f t="shared" si="7"/>
        <v>0.23999999999999455</v>
      </c>
      <c r="T17" s="23">
        <f t="shared" si="8"/>
        <v>1.7500000000003624E-2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">
      <c r="C18">
        <v>8</v>
      </c>
      <c r="D18">
        <v>217</v>
      </c>
      <c r="E18" s="16">
        <v>20</v>
      </c>
      <c r="F18" s="35">
        <v>1.0330999999999999</v>
      </c>
      <c r="G18" s="35">
        <v>1.0328999999999999</v>
      </c>
      <c r="H18" s="23">
        <f t="shared" si="0"/>
        <v>1.9999999999997797E-4</v>
      </c>
      <c r="I18" s="30">
        <f t="shared" si="1"/>
        <v>1.0329999999999999</v>
      </c>
      <c r="J18" s="23">
        <v>1.0482</v>
      </c>
      <c r="K18" s="23">
        <v>1.0477000000000001</v>
      </c>
      <c r="L18" s="23">
        <f t="shared" si="2"/>
        <v>4.9999999999994493E-4</v>
      </c>
      <c r="M18" s="24">
        <f t="shared" si="3"/>
        <v>1.0479500000000002</v>
      </c>
      <c r="N18" s="23">
        <v>1.0476000000000001</v>
      </c>
      <c r="O18" s="23">
        <v>1.0474000000000001</v>
      </c>
      <c r="P18" s="23">
        <f t="shared" si="4"/>
        <v>1.9999999999997797E-4</v>
      </c>
      <c r="Q18" s="24">
        <f t="shared" si="5"/>
        <v>1.0475000000000001</v>
      </c>
      <c r="R18" s="23">
        <f t="shared" si="6"/>
        <v>0.23250000000001203</v>
      </c>
      <c r="S18" s="23">
        <f t="shared" si="7"/>
        <v>0.21000000000000896</v>
      </c>
      <c r="T18" s="23">
        <f t="shared" si="8"/>
        <v>2.2500000000003073E-2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">
      <c r="A19" s="55">
        <v>8</v>
      </c>
      <c r="B19" t="s">
        <v>80</v>
      </c>
      <c r="C19">
        <v>4</v>
      </c>
      <c r="D19">
        <v>218</v>
      </c>
      <c r="E19" s="16">
        <v>20</v>
      </c>
      <c r="F19" s="35">
        <v>1.0188999999999999</v>
      </c>
      <c r="G19" s="35">
        <v>1.0188999999999999</v>
      </c>
      <c r="H19" s="23">
        <f t="shared" si="0"/>
        <v>0</v>
      </c>
      <c r="I19" s="30">
        <f t="shared" si="1"/>
        <v>1.0188999999999999</v>
      </c>
      <c r="J19" s="23">
        <v>1.0376000000000001</v>
      </c>
      <c r="K19" s="23">
        <v>1.0374000000000001</v>
      </c>
      <c r="L19" s="23">
        <f t="shared" si="2"/>
        <v>1.9999999999997797E-4</v>
      </c>
      <c r="M19" s="24">
        <f t="shared" si="3"/>
        <v>1.0375000000000001</v>
      </c>
      <c r="N19" s="23">
        <v>1.0364</v>
      </c>
      <c r="O19" s="23">
        <v>1.0361</v>
      </c>
      <c r="P19" s="23">
        <f t="shared" si="4"/>
        <v>2.9999999999996696E-4</v>
      </c>
      <c r="Q19" s="24">
        <f t="shared" si="5"/>
        <v>1.0362499999999999</v>
      </c>
      <c r="R19" s="23">
        <f t="shared" si="6"/>
        <v>0.41500000000000858</v>
      </c>
      <c r="S19" s="23">
        <f t="shared" si="7"/>
        <v>0.35249999999999881</v>
      </c>
      <c r="T19" s="23">
        <f t="shared" si="8"/>
        <v>6.250000000000977E-2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">
      <c r="C20">
        <v>8</v>
      </c>
      <c r="D20">
        <v>219</v>
      </c>
      <c r="E20" s="16">
        <v>20</v>
      </c>
      <c r="F20" s="35">
        <v>1.0196000000000001</v>
      </c>
      <c r="G20" s="35">
        <v>1.0193000000000001</v>
      </c>
      <c r="H20" s="23">
        <f t="shared" si="0"/>
        <v>2.9999999999996696E-4</v>
      </c>
      <c r="I20" s="30">
        <f t="shared" si="1"/>
        <v>1.01945</v>
      </c>
      <c r="J20" s="23">
        <v>1.0363</v>
      </c>
      <c r="K20" s="23">
        <v>1.0361</v>
      </c>
      <c r="L20" s="23">
        <f t="shared" si="2"/>
        <v>1.9999999999997797E-4</v>
      </c>
      <c r="M20" s="24">
        <f t="shared" si="3"/>
        <v>1.0362</v>
      </c>
      <c r="N20" s="23">
        <v>1.0354000000000001</v>
      </c>
      <c r="O20" s="23">
        <v>1.0351999999999999</v>
      </c>
      <c r="P20" s="23">
        <f t="shared" si="4"/>
        <v>2.0000000000020002E-4</v>
      </c>
      <c r="Q20" s="24">
        <f t="shared" si="5"/>
        <v>1.0352999999999999</v>
      </c>
      <c r="R20" s="23">
        <f t="shared" si="6"/>
        <v>0.32250000000000212</v>
      </c>
      <c r="S20" s="23">
        <f t="shared" si="7"/>
        <v>0.27749999999999597</v>
      </c>
      <c r="T20" s="23">
        <f t="shared" si="8"/>
        <v>4.5000000000006146E-2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">
      <c r="A21">
        <v>9</v>
      </c>
      <c r="B21" t="s">
        <v>81</v>
      </c>
      <c r="C21">
        <v>4</v>
      </c>
      <c r="D21">
        <v>220</v>
      </c>
      <c r="E21" s="16">
        <v>20</v>
      </c>
      <c r="F21" s="35">
        <v>1.0294000000000001</v>
      </c>
      <c r="G21" s="35">
        <v>1.0294000000000001</v>
      </c>
      <c r="H21" s="23">
        <f t="shared" si="0"/>
        <v>0</v>
      </c>
      <c r="I21" s="30">
        <f t="shared" si="1"/>
        <v>1.0294000000000001</v>
      </c>
      <c r="J21" s="23">
        <v>1.0475000000000001</v>
      </c>
      <c r="K21" s="23">
        <v>1.0476000000000001</v>
      </c>
      <c r="L21" s="23">
        <f t="shared" si="2"/>
        <v>-9.9999999999988987E-5</v>
      </c>
      <c r="M21" s="24">
        <f t="shared" si="3"/>
        <v>1.0475500000000002</v>
      </c>
      <c r="N21" s="23">
        <v>1.0469999999999999</v>
      </c>
      <c r="O21" s="23">
        <v>1.0465</v>
      </c>
      <c r="P21" s="23">
        <f t="shared" si="4"/>
        <v>4.9999999999994493E-4</v>
      </c>
      <c r="Q21" s="24">
        <f t="shared" si="5"/>
        <v>1.0467499999999998</v>
      </c>
      <c r="R21" s="23">
        <f t="shared" si="6"/>
        <v>0.39250000000000551</v>
      </c>
      <c r="S21" s="23">
        <f t="shared" si="7"/>
        <v>0.35249999999998771</v>
      </c>
      <c r="T21" s="23">
        <f t="shared" si="8"/>
        <v>4.0000000000017799E-2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">
      <c r="C22">
        <v>8</v>
      </c>
      <c r="D22">
        <v>221</v>
      </c>
      <c r="E22" s="16">
        <v>20</v>
      </c>
      <c r="F22" s="35">
        <v>1.0307999999999999</v>
      </c>
      <c r="G22" s="35">
        <v>1.0305</v>
      </c>
      <c r="H22" s="23">
        <f t="shared" si="0"/>
        <v>2.9999999999996696E-4</v>
      </c>
      <c r="I22" s="30">
        <f t="shared" si="1"/>
        <v>1.0306500000000001</v>
      </c>
      <c r="J22" s="23">
        <v>1.0468999999999999</v>
      </c>
      <c r="K22" s="23">
        <v>1.0469999999999999</v>
      </c>
      <c r="L22" s="23">
        <f t="shared" si="2"/>
        <v>-9.9999999999988987E-5</v>
      </c>
      <c r="M22" s="24">
        <f t="shared" si="3"/>
        <v>1.0469499999999998</v>
      </c>
      <c r="N22" s="23">
        <v>1.0463</v>
      </c>
      <c r="O22" s="25">
        <v>1.0458000000000001</v>
      </c>
      <c r="P22" s="23">
        <f t="shared" si="4"/>
        <v>4.9999999999994493E-4</v>
      </c>
      <c r="Q22" s="24">
        <f t="shared" si="5"/>
        <v>1.0460500000000001</v>
      </c>
      <c r="R22" s="23">
        <f t="shared" si="6"/>
        <v>0.29999999999998794</v>
      </c>
      <c r="S22" s="23">
        <f t="shared" si="7"/>
        <v>0.255000000000004</v>
      </c>
      <c r="T22" s="23">
        <f t="shared" si="8"/>
        <v>4.4999999999983942E-2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">
      <c r="A23">
        <v>10</v>
      </c>
      <c r="B23" t="s">
        <v>133</v>
      </c>
      <c r="C23">
        <v>4</v>
      </c>
      <c r="D23">
        <v>222</v>
      </c>
      <c r="E23" s="16">
        <v>20</v>
      </c>
      <c r="F23" s="35">
        <v>1.0266</v>
      </c>
      <c r="G23" s="35">
        <v>1.0265</v>
      </c>
      <c r="H23" s="23">
        <f>F23-G23</f>
        <v>9.9999999999988987E-5</v>
      </c>
      <c r="I23" s="30">
        <f t="shared" si="1"/>
        <v>1.0265499999999999</v>
      </c>
      <c r="J23" s="23">
        <v>1.0996999999999999</v>
      </c>
      <c r="K23" s="23">
        <v>1.0998000000000001</v>
      </c>
      <c r="L23" s="23">
        <f t="shared" si="2"/>
        <v>-1.0000000000021103E-4</v>
      </c>
      <c r="M23" s="24">
        <f t="shared" si="3"/>
        <v>1.09975</v>
      </c>
      <c r="N23" s="23">
        <v>1.0933999999999999</v>
      </c>
      <c r="O23" s="25">
        <v>1.0931</v>
      </c>
      <c r="P23" s="23">
        <f t="shared" si="4"/>
        <v>2.9999999999996696E-4</v>
      </c>
      <c r="Q23" s="24">
        <f t="shared" si="5"/>
        <v>1.0932499999999998</v>
      </c>
      <c r="R23" s="23">
        <f t="shared" si="6"/>
        <v>3.1450000000000076</v>
      </c>
      <c r="S23" s="23">
        <f t="shared" si="7"/>
        <v>2.819999999999999</v>
      </c>
      <c r="T23" s="23">
        <f t="shared" si="8"/>
        <v>0.32500000000000862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">
      <c r="C24">
        <v>8</v>
      </c>
      <c r="D24">
        <v>223</v>
      </c>
      <c r="E24" s="16">
        <v>20</v>
      </c>
      <c r="F24" s="35">
        <v>1.0263</v>
      </c>
      <c r="G24" s="35">
        <v>1.0261</v>
      </c>
      <c r="H24" s="23">
        <f>F24-G24</f>
        <v>1.9999999999997797E-4</v>
      </c>
      <c r="I24" s="30">
        <f t="shared" si="1"/>
        <v>1.0262</v>
      </c>
      <c r="J24" s="23">
        <v>1.0785</v>
      </c>
      <c r="K24" s="23">
        <v>1.0786</v>
      </c>
      <c r="L24" s="23">
        <f t="shared" si="2"/>
        <v>-9.9999999999988987E-5</v>
      </c>
      <c r="M24" s="24">
        <f t="shared" si="3"/>
        <v>1.0785499999999999</v>
      </c>
      <c r="N24" s="23">
        <v>1.0729</v>
      </c>
      <c r="O24" s="25">
        <v>1.0726</v>
      </c>
      <c r="P24" s="23">
        <f t="shared" si="4"/>
        <v>2.9999999999996696E-4</v>
      </c>
      <c r="Q24" s="24">
        <f t="shared" si="5"/>
        <v>1.0727500000000001</v>
      </c>
      <c r="R24" s="23">
        <f t="shared" si="6"/>
        <v>2.1024999999999947</v>
      </c>
      <c r="S24" s="23">
        <f t="shared" si="7"/>
        <v>1.8125000000000044</v>
      </c>
      <c r="T24" s="23">
        <f t="shared" si="8"/>
        <v>0.28999999999999027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">
      <c r="F25" s="25"/>
      <c r="G25" s="23"/>
      <c r="H25" s="23"/>
      <c r="I25" s="24"/>
      <c r="J25" s="23"/>
      <c r="K25" s="23"/>
      <c r="L25" s="23"/>
      <c r="M25" s="24"/>
      <c r="N25" s="23"/>
      <c r="O25" s="23"/>
      <c r="P25" s="23"/>
      <c r="Q25" s="24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">
      <c r="F26" s="25"/>
      <c r="G26" s="23"/>
      <c r="H26" s="23"/>
      <c r="I26" s="24"/>
      <c r="J26" s="23"/>
      <c r="K26" s="23"/>
      <c r="L26" s="23"/>
      <c r="M26" s="24"/>
      <c r="N26" s="23"/>
      <c r="O26" s="23"/>
      <c r="P26" s="23"/>
      <c r="Q26" s="24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S24" sqref="S24"/>
    </sheetView>
  </sheetViews>
  <sheetFormatPr baseColWidth="10" defaultColWidth="8.83203125" defaultRowHeight="15" x14ac:dyDescent="0.2"/>
  <cols>
    <col min="1" max="1" width="11.83203125" bestFit="1" customWidth="1"/>
    <col min="2" max="2" width="12.83203125" customWidth="1"/>
    <col min="3" max="3" width="10.6640625" style="16" customWidth="1"/>
    <col min="4" max="4" width="11" style="17" customWidth="1"/>
    <col min="5" max="5" width="10.1640625" style="17" customWidth="1"/>
    <col min="6" max="6" width="8.5" style="25" customWidth="1"/>
    <col min="7" max="7" width="11" style="24" customWidth="1"/>
    <col min="8" max="8" width="10.83203125" customWidth="1"/>
    <col min="9" max="9" width="11.6640625" customWidth="1"/>
    <col min="10" max="10" width="8.5" style="35" customWidth="1"/>
    <col min="11" max="11" width="10.1640625" style="16" customWidth="1"/>
    <col min="12" max="13" width="10.6640625" customWidth="1"/>
    <col min="14" max="14" width="7.5" style="17" customWidth="1"/>
    <col min="15" max="15" width="10.5" style="16" customWidth="1"/>
    <col min="16" max="16" width="17.5" customWidth="1"/>
    <col min="17" max="17" width="20.83203125" customWidth="1"/>
    <col min="18" max="18" width="22.5" customWidth="1"/>
  </cols>
  <sheetData>
    <row r="1" spans="1:41" x14ac:dyDescent="0.2">
      <c r="A1" s="17"/>
      <c r="B1" s="69" t="s">
        <v>85</v>
      </c>
      <c r="D1" s="112" t="s">
        <v>82</v>
      </c>
      <c r="E1" s="110"/>
      <c r="F1" s="110"/>
      <c r="G1" s="111"/>
      <c r="H1" s="112" t="s">
        <v>83</v>
      </c>
      <c r="I1" s="110"/>
      <c r="J1" s="110"/>
      <c r="K1" s="111"/>
      <c r="L1" s="109" t="s">
        <v>84</v>
      </c>
      <c r="M1" s="110"/>
      <c r="N1" s="110"/>
      <c r="O1" s="111"/>
      <c r="P1" t="s">
        <v>87</v>
      </c>
      <c r="Q1" t="s">
        <v>88</v>
      </c>
      <c r="R1" t="s">
        <v>89</v>
      </c>
    </row>
    <row r="2" spans="1:41" x14ac:dyDescent="0.2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93</v>
      </c>
      <c r="Q2" s="67" t="s">
        <v>94</v>
      </c>
      <c r="R2" s="68" t="s">
        <v>95</v>
      </c>
    </row>
    <row r="3" spans="1:41" x14ac:dyDescent="0.2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22" t="s">
        <v>27</v>
      </c>
      <c r="J3" s="84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">
      <c r="A4" t="s">
        <v>122</v>
      </c>
      <c r="B4">
        <v>850</v>
      </c>
      <c r="C4" s="16">
        <v>68</v>
      </c>
      <c r="D4" s="35">
        <v>28.8261</v>
      </c>
      <c r="E4" s="84">
        <v>28.826000000000001</v>
      </c>
      <c r="F4" s="25">
        <f>D4-E4</f>
        <v>9.9999999999766942E-5</v>
      </c>
      <c r="G4" s="24">
        <f>(D4+E4)/2</f>
        <v>28.826050000000002</v>
      </c>
      <c r="H4" s="25">
        <v>29.019400000000001</v>
      </c>
      <c r="I4" s="23">
        <v>29.019500000000001</v>
      </c>
      <c r="J4" s="95">
        <f t="shared" ref="J4:J27" si="0">H4-I4</f>
        <v>-9.9999999999766942E-5</v>
      </c>
      <c r="K4" s="24">
        <f>(H4+I4)/2</f>
        <v>29.019449999999999</v>
      </c>
      <c r="L4" s="23">
        <v>29.0183</v>
      </c>
      <c r="M4" s="23">
        <v>29.018000000000001</v>
      </c>
      <c r="N4" s="26">
        <f>L4-M4</f>
        <v>2.9999999999930083E-4</v>
      </c>
      <c r="O4" s="24">
        <f>(L4+M4)/2</f>
        <v>29.018149999999999</v>
      </c>
      <c r="P4" s="23">
        <f>K4-G4</f>
        <v>0.19339999999999691</v>
      </c>
      <c r="Q4" s="23">
        <f>O4-G4</f>
        <v>0.19209999999999638</v>
      </c>
      <c r="R4" s="23">
        <f>P4-Q4</f>
        <v>1.300000000000523E-3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">
      <c r="B5">
        <v>90</v>
      </c>
      <c r="C5" s="16">
        <v>69</v>
      </c>
      <c r="D5" s="35">
        <v>29.138100000000001</v>
      </c>
      <c r="E5" s="84">
        <v>29.137599999999999</v>
      </c>
      <c r="F5" s="25">
        <f>D5-E5</f>
        <v>5.0000000000238742E-4</v>
      </c>
      <c r="G5" s="24">
        <f>(D5+E5)/2</f>
        <v>29.13785</v>
      </c>
      <c r="H5" s="25">
        <v>36.250999999999998</v>
      </c>
      <c r="I5" s="23">
        <v>36.251199999999997</v>
      </c>
      <c r="J5" s="95">
        <f>H5-I5</f>
        <v>-1.9999999999953388E-4</v>
      </c>
      <c r="K5" s="24">
        <f>(H5+I5)/2</f>
        <v>36.251099999999994</v>
      </c>
      <c r="L5" s="23">
        <v>36.247900000000001</v>
      </c>
      <c r="M5" s="23">
        <v>36.247799999999998</v>
      </c>
      <c r="N5" s="26">
        <f>L5-M5</f>
        <v>1.0000000000331966E-4</v>
      </c>
      <c r="O5" s="24">
        <f>(L5+M5)/2</f>
        <v>36.24785</v>
      </c>
      <c r="P5" s="23">
        <f>K5-G5</f>
        <v>7.1132499999999936</v>
      </c>
      <c r="Q5" s="23">
        <f>O5-G5</f>
        <v>7.1099999999999994</v>
      </c>
      <c r="R5" s="23">
        <f>P5-Q5</f>
        <v>3.249999999994202E-3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">
      <c r="B6">
        <v>63</v>
      </c>
      <c r="C6" s="16">
        <v>70</v>
      </c>
      <c r="D6" s="35">
        <v>29.430299999999999</v>
      </c>
      <c r="E6" s="84">
        <v>29.4298</v>
      </c>
      <c r="F6" s="25">
        <f t="shared" ref="F6:F33" si="1">D6-E6</f>
        <v>4.9999999999883471E-4</v>
      </c>
      <c r="G6" s="24">
        <f t="shared" ref="G6:G33" si="2">(D6+E6)/2</f>
        <v>29.430050000000001</v>
      </c>
      <c r="H6" s="25">
        <v>29.442</v>
      </c>
      <c r="I6" s="23">
        <v>29.442299999999999</v>
      </c>
      <c r="J6" s="95">
        <f t="shared" si="0"/>
        <v>-2.9999999999930083E-4</v>
      </c>
      <c r="K6" s="24">
        <f t="shared" ref="K6:K33" si="3">(H6+I6)/2</f>
        <v>29.442149999999998</v>
      </c>
      <c r="L6" s="23">
        <v>29.4419</v>
      </c>
      <c r="M6" s="23">
        <v>29.441400000000002</v>
      </c>
      <c r="N6" s="25">
        <f t="shared" ref="N6:N33" si="4">L6-M6</f>
        <v>4.9999999999883471E-4</v>
      </c>
      <c r="O6" s="24">
        <f t="shared" ref="O6:O33" si="5">(L6+M6)/2</f>
        <v>29.441650000000003</v>
      </c>
      <c r="P6" s="23">
        <f t="shared" ref="P6:P29" si="6">K6-G6</f>
        <v>1.2099999999996669E-2</v>
      </c>
      <c r="Q6" s="23">
        <f t="shared" ref="Q6:Q29" si="7">O6-G6</f>
        <v>1.1600000000001387E-2</v>
      </c>
      <c r="R6" s="23">
        <f t="shared" ref="R6:R29" si="8">P6-Q6</f>
        <v>4.99999999995282E-4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">
      <c r="A7" t="s">
        <v>123</v>
      </c>
      <c r="B7">
        <v>850</v>
      </c>
      <c r="C7" s="16">
        <v>71</v>
      </c>
      <c r="D7" s="35">
        <v>31.715599999999998</v>
      </c>
      <c r="E7" s="84">
        <v>31.715699999999998</v>
      </c>
      <c r="F7" s="25">
        <f t="shared" si="1"/>
        <v>-9.9999999999766942E-5</v>
      </c>
      <c r="G7" s="24">
        <f t="shared" si="2"/>
        <v>31.715649999999997</v>
      </c>
      <c r="H7" s="25">
        <v>31.983699999999999</v>
      </c>
      <c r="I7" s="23">
        <v>31.983699999999999</v>
      </c>
      <c r="J7" s="96">
        <f t="shared" si="0"/>
        <v>0</v>
      </c>
      <c r="K7" s="24">
        <f t="shared" si="3"/>
        <v>31.983699999999999</v>
      </c>
      <c r="L7" s="23">
        <v>31.982900000000001</v>
      </c>
      <c r="M7" s="23">
        <v>31.982399999999998</v>
      </c>
      <c r="N7" s="25">
        <f t="shared" si="4"/>
        <v>5.0000000000238742E-4</v>
      </c>
      <c r="O7" s="24">
        <f t="shared" si="5"/>
        <v>31.98265</v>
      </c>
      <c r="P7" s="23">
        <f t="shared" si="6"/>
        <v>0.26805000000000234</v>
      </c>
      <c r="Q7" s="23">
        <f t="shared" si="7"/>
        <v>0.26700000000000301</v>
      </c>
      <c r="R7" s="23">
        <f t="shared" si="8"/>
        <v>1.0499999999993292E-3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">
      <c r="B8">
        <v>90</v>
      </c>
      <c r="C8" s="16">
        <v>72</v>
      </c>
      <c r="D8" s="35">
        <v>29.8568</v>
      </c>
      <c r="E8" s="84">
        <v>29.8566</v>
      </c>
      <c r="F8" s="25">
        <f t="shared" si="1"/>
        <v>1.9999999999953388E-4</v>
      </c>
      <c r="G8" s="24">
        <f t="shared" si="2"/>
        <v>29.8567</v>
      </c>
      <c r="H8" s="25">
        <v>37.131500000000003</v>
      </c>
      <c r="I8" s="23">
        <v>37.131999999999998</v>
      </c>
      <c r="J8" s="95">
        <f t="shared" si="0"/>
        <v>-4.99999999995282E-4</v>
      </c>
      <c r="K8" s="24">
        <f t="shared" si="3"/>
        <v>37.131749999999997</v>
      </c>
      <c r="L8" s="23">
        <v>37.128399999999999</v>
      </c>
      <c r="M8" s="23">
        <v>37.128900000000002</v>
      </c>
      <c r="N8" s="25">
        <f t="shared" si="4"/>
        <v>-5.0000000000238742E-4</v>
      </c>
      <c r="O8" s="24">
        <f t="shared" si="5"/>
        <v>37.12865</v>
      </c>
      <c r="P8" s="23">
        <f t="shared" si="6"/>
        <v>7.2750499999999967</v>
      </c>
      <c r="Q8" s="23">
        <f t="shared" si="7"/>
        <v>7.2719500000000004</v>
      </c>
      <c r="R8" s="23">
        <f t="shared" si="8"/>
        <v>3.0999999999963279E-3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">
      <c r="B9">
        <v>63</v>
      </c>
      <c r="C9" s="16">
        <v>73</v>
      </c>
      <c r="D9" s="35">
        <v>28.7761</v>
      </c>
      <c r="E9" s="84">
        <v>28.7759</v>
      </c>
      <c r="F9" s="25">
        <f t="shared" si="1"/>
        <v>1.9999999999953388E-4</v>
      </c>
      <c r="G9" s="24">
        <f t="shared" si="2"/>
        <v>28.776</v>
      </c>
      <c r="H9" s="25">
        <v>28.786300000000001</v>
      </c>
      <c r="I9" s="23">
        <v>28.7865</v>
      </c>
      <c r="J9" s="95">
        <f t="shared" si="0"/>
        <v>-1.9999999999953388E-4</v>
      </c>
      <c r="K9" s="24">
        <f t="shared" si="3"/>
        <v>28.7864</v>
      </c>
      <c r="L9" s="23">
        <v>28.785399999999999</v>
      </c>
      <c r="M9" s="23">
        <v>28.785599999999999</v>
      </c>
      <c r="N9" s="25">
        <f t="shared" si="4"/>
        <v>-1.9999999999953388E-4</v>
      </c>
      <c r="O9" s="24">
        <f t="shared" si="5"/>
        <v>28.785499999999999</v>
      </c>
      <c r="P9" s="23">
        <f t="shared" si="6"/>
        <v>1.0400000000000631E-2</v>
      </c>
      <c r="Q9" s="23">
        <f t="shared" si="7"/>
        <v>9.4999999999991758E-3</v>
      </c>
      <c r="R9" s="23">
        <f t="shared" si="8"/>
        <v>9.0000000000145519E-4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">
      <c r="A10" t="s">
        <v>124</v>
      </c>
      <c r="B10">
        <v>850</v>
      </c>
      <c r="C10" s="16">
        <v>74</v>
      </c>
      <c r="D10" s="35">
        <v>28.3538</v>
      </c>
      <c r="E10" s="84">
        <v>28.3538</v>
      </c>
      <c r="F10" s="25">
        <f t="shared" si="1"/>
        <v>0</v>
      </c>
      <c r="G10" s="24">
        <f t="shared" si="2"/>
        <v>28.3538</v>
      </c>
      <c r="H10" s="25">
        <v>28.623899999999999</v>
      </c>
      <c r="I10" s="23">
        <v>28.624400000000001</v>
      </c>
      <c r="J10" s="96">
        <f t="shared" si="0"/>
        <v>-5.0000000000238742E-4</v>
      </c>
      <c r="K10" s="24">
        <f t="shared" si="3"/>
        <v>28.62415</v>
      </c>
      <c r="L10" s="23">
        <v>28.623000000000001</v>
      </c>
      <c r="M10" s="23">
        <v>28.622900000000001</v>
      </c>
      <c r="N10" s="25">
        <f t="shared" si="4"/>
        <v>9.9999999999766942E-5</v>
      </c>
      <c r="O10" s="24">
        <f t="shared" si="5"/>
        <v>28.622950000000003</v>
      </c>
      <c r="P10" s="23">
        <f t="shared" si="6"/>
        <v>0.27035000000000053</v>
      </c>
      <c r="Q10" s="23">
        <f t="shared" si="7"/>
        <v>0.26915000000000333</v>
      </c>
      <c r="R10" s="23">
        <f t="shared" si="8"/>
        <v>1.1999999999972033E-3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">
      <c r="B11">
        <v>90</v>
      </c>
      <c r="C11" s="16">
        <v>75</v>
      </c>
      <c r="D11" s="35">
        <v>30.213799999999999</v>
      </c>
      <c r="E11" s="84">
        <v>30.2135</v>
      </c>
      <c r="F11" s="25">
        <f t="shared" si="1"/>
        <v>2.9999999999930083E-4</v>
      </c>
      <c r="G11" s="24">
        <f t="shared" si="2"/>
        <v>30.213650000000001</v>
      </c>
      <c r="H11" s="25">
        <v>37.5837</v>
      </c>
      <c r="I11" s="23">
        <v>37.5839</v>
      </c>
      <c r="J11" s="95">
        <f t="shared" si="0"/>
        <v>-1.9999999999953388E-4</v>
      </c>
      <c r="K11" s="24">
        <f t="shared" si="3"/>
        <v>37.583799999999997</v>
      </c>
      <c r="L11" s="23">
        <v>37.580800000000004</v>
      </c>
      <c r="M11" s="23">
        <v>37.580300000000001</v>
      </c>
      <c r="N11" s="25">
        <f t="shared" si="4"/>
        <v>5.0000000000238742E-4</v>
      </c>
      <c r="O11" s="24">
        <f t="shared" si="5"/>
        <v>37.580550000000002</v>
      </c>
      <c r="P11" s="23">
        <f t="shared" si="6"/>
        <v>7.3701499999999953</v>
      </c>
      <c r="Q11" s="23">
        <f t="shared" si="7"/>
        <v>7.3669000000000011</v>
      </c>
      <c r="R11" s="23">
        <f t="shared" si="8"/>
        <v>3.249999999994202E-3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">
      <c r="B12">
        <v>63</v>
      </c>
      <c r="C12" s="16">
        <v>76</v>
      </c>
      <c r="D12" s="35">
        <v>29.6721</v>
      </c>
      <c r="E12" s="84">
        <v>29.6721</v>
      </c>
      <c r="F12" s="25">
        <f t="shared" si="1"/>
        <v>0</v>
      </c>
      <c r="G12" s="24">
        <f t="shared" si="2"/>
        <v>29.6721</v>
      </c>
      <c r="H12" s="25">
        <v>29.682600000000001</v>
      </c>
      <c r="I12" s="23">
        <v>29.682400000000001</v>
      </c>
      <c r="J12" s="95">
        <f t="shared" si="0"/>
        <v>1.9999999999953388E-4</v>
      </c>
      <c r="K12" s="24">
        <f t="shared" si="3"/>
        <v>29.682500000000001</v>
      </c>
      <c r="L12" s="23">
        <v>29.681899999999999</v>
      </c>
      <c r="M12" s="23">
        <v>29.6815</v>
      </c>
      <c r="N12" s="25">
        <f t="shared" si="4"/>
        <v>3.9999999999906777E-4</v>
      </c>
      <c r="O12" s="24">
        <f t="shared" si="5"/>
        <v>29.681699999999999</v>
      </c>
      <c r="P12" s="23">
        <f t="shared" si="6"/>
        <v>1.0400000000000631E-2</v>
      </c>
      <c r="Q12" s="23">
        <f t="shared" si="7"/>
        <v>9.5999999999989427E-3</v>
      </c>
      <c r="R12" s="23">
        <f t="shared" si="8"/>
        <v>8.0000000000168825E-4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">
      <c r="A13" t="s">
        <v>125</v>
      </c>
      <c r="B13">
        <v>850</v>
      </c>
      <c r="C13" s="16">
        <v>77</v>
      </c>
      <c r="D13" s="35">
        <v>31.497699999999998</v>
      </c>
      <c r="E13" s="84">
        <v>31.498200000000001</v>
      </c>
      <c r="F13" s="25">
        <f t="shared" si="1"/>
        <v>-5.0000000000238742E-4</v>
      </c>
      <c r="G13" s="24">
        <f t="shared" si="2"/>
        <v>31.497949999999999</v>
      </c>
      <c r="H13" s="25">
        <v>31.910399999999999</v>
      </c>
      <c r="I13" s="23">
        <v>31.910799999999998</v>
      </c>
      <c r="J13" s="95">
        <f t="shared" si="0"/>
        <v>-3.9999999999906777E-4</v>
      </c>
      <c r="K13" s="24">
        <f t="shared" si="3"/>
        <v>31.910599999999999</v>
      </c>
      <c r="L13" s="23">
        <v>31.909300000000002</v>
      </c>
      <c r="M13" s="23">
        <v>31.909700000000001</v>
      </c>
      <c r="N13" s="25">
        <f t="shared" si="4"/>
        <v>-3.9999999999906777E-4</v>
      </c>
      <c r="O13" s="24">
        <f t="shared" si="5"/>
        <v>31.909500000000001</v>
      </c>
      <c r="P13" s="23">
        <f t="shared" si="6"/>
        <v>0.4126499999999993</v>
      </c>
      <c r="Q13" s="23">
        <f t="shared" si="7"/>
        <v>0.41155000000000186</v>
      </c>
      <c r="R13" s="23">
        <f t="shared" si="8"/>
        <v>1.0999999999974364E-3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">
      <c r="B14">
        <v>90</v>
      </c>
      <c r="C14" s="16">
        <v>78</v>
      </c>
      <c r="D14" s="35">
        <v>28.4452</v>
      </c>
      <c r="E14" s="84">
        <v>28.445499999999999</v>
      </c>
      <c r="F14" s="25">
        <f t="shared" si="1"/>
        <v>-2.9999999999930083E-4</v>
      </c>
      <c r="G14" s="24">
        <f t="shared" si="2"/>
        <v>28.445349999999998</v>
      </c>
      <c r="H14" s="25">
        <v>35.808700000000002</v>
      </c>
      <c r="I14" s="23">
        <v>35.808799999999998</v>
      </c>
      <c r="J14" s="95">
        <f t="shared" si="0"/>
        <v>-9.9999999996214228E-5</v>
      </c>
      <c r="K14" s="24">
        <f t="shared" si="3"/>
        <v>35.808750000000003</v>
      </c>
      <c r="L14" s="23">
        <v>35.8063</v>
      </c>
      <c r="M14" s="23">
        <v>35.805799999999998</v>
      </c>
      <c r="N14" s="25">
        <f t="shared" si="4"/>
        <v>5.0000000000238742E-4</v>
      </c>
      <c r="O14" s="24">
        <f t="shared" si="5"/>
        <v>35.806049999999999</v>
      </c>
      <c r="P14" s="23">
        <f t="shared" si="6"/>
        <v>7.3634000000000057</v>
      </c>
      <c r="Q14" s="23">
        <f t="shared" si="7"/>
        <v>7.3607000000000014</v>
      </c>
      <c r="R14" s="23">
        <f t="shared" si="8"/>
        <v>2.7000000000043656E-3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">
      <c r="B15">
        <v>63</v>
      </c>
      <c r="C15" s="16">
        <v>79</v>
      </c>
      <c r="D15" s="35">
        <v>28.437200000000001</v>
      </c>
      <c r="E15" s="84">
        <v>28.437200000000001</v>
      </c>
      <c r="F15" s="25">
        <f t="shared" si="1"/>
        <v>0</v>
      </c>
      <c r="G15" s="24">
        <f t="shared" si="2"/>
        <v>28.437200000000001</v>
      </c>
      <c r="H15" s="25">
        <v>28.449100000000001</v>
      </c>
      <c r="I15" s="23">
        <v>28.449100000000001</v>
      </c>
      <c r="J15" s="96">
        <f t="shared" si="0"/>
        <v>0</v>
      </c>
      <c r="K15" s="24">
        <f t="shared" si="3"/>
        <v>28.449100000000001</v>
      </c>
      <c r="L15" s="23">
        <v>28.448699999999999</v>
      </c>
      <c r="M15" s="23">
        <v>28.4482</v>
      </c>
      <c r="N15" s="25">
        <f t="shared" si="4"/>
        <v>4.9999999999883471E-4</v>
      </c>
      <c r="O15" s="24">
        <f t="shared" si="5"/>
        <v>28.448450000000001</v>
      </c>
      <c r="P15" s="23">
        <f t="shared" si="6"/>
        <v>1.1900000000000688E-2</v>
      </c>
      <c r="Q15" s="23">
        <f t="shared" si="7"/>
        <v>1.1250000000000426E-2</v>
      </c>
      <c r="R15" s="23">
        <f t="shared" si="8"/>
        <v>6.5000000000026148E-4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">
      <c r="A16" t="s">
        <v>126</v>
      </c>
      <c r="B16">
        <v>850</v>
      </c>
      <c r="C16" s="16">
        <v>80</v>
      </c>
      <c r="D16" s="35">
        <v>29.195</v>
      </c>
      <c r="E16" s="84">
        <v>29.1952</v>
      </c>
      <c r="F16" s="25">
        <f t="shared" si="1"/>
        <v>-1.9999999999953388E-4</v>
      </c>
      <c r="G16" s="24">
        <f t="shared" si="2"/>
        <v>29.1951</v>
      </c>
      <c r="H16" s="25">
        <v>29.5899</v>
      </c>
      <c r="I16" s="23">
        <v>29.590199999999999</v>
      </c>
      <c r="J16" s="96">
        <f t="shared" si="0"/>
        <v>-2.9999999999930083E-4</v>
      </c>
      <c r="K16" s="24">
        <f t="shared" si="3"/>
        <v>29.590049999999998</v>
      </c>
      <c r="L16" s="23">
        <v>29.587599999999998</v>
      </c>
      <c r="M16" s="23">
        <v>29.587299999999999</v>
      </c>
      <c r="N16" s="25">
        <f t="shared" si="4"/>
        <v>2.9999999999930083E-4</v>
      </c>
      <c r="O16" s="24">
        <f t="shared" si="5"/>
        <v>29.587449999999997</v>
      </c>
      <c r="P16" s="23">
        <f t="shared" si="6"/>
        <v>0.39494999999999791</v>
      </c>
      <c r="Q16" s="23">
        <f t="shared" si="7"/>
        <v>0.39234999999999687</v>
      </c>
      <c r="R16" s="65">
        <f t="shared" si="8"/>
        <v>2.6000000000010459E-3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">
      <c r="B17">
        <v>90</v>
      </c>
      <c r="C17" s="16">
        <v>81</v>
      </c>
      <c r="D17" s="35">
        <v>28.166</v>
      </c>
      <c r="E17" s="84">
        <v>28.165600000000001</v>
      </c>
      <c r="F17" s="25">
        <f t="shared" si="1"/>
        <v>3.9999999999906777E-4</v>
      </c>
      <c r="G17" s="24">
        <f t="shared" si="2"/>
        <v>28.165800000000001</v>
      </c>
      <c r="H17" s="23">
        <v>35.513199999999998</v>
      </c>
      <c r="I17" s="23">
        <v>35.513199999999998</v>
      </c>
      <c r="J17" s="95">
        <f t="shared" si="0"/>
        <v>0</v>
      </c>
      <c r="K17" s="24">
        <f t="shared" si="3"/>
        <v>35.513199999999998</v>
      </c>
      <c r="L17" s="23">
        <v>35.510199999999998</v>
      </c>
      <c r="M17" s="23">
        <v>35.510100000000001</v>
      </c>
      <c r="N17" s="25">
        <f t="shared" si="4"/>
        <v>9.9999999996214228E-5</v>
      </c>
      <c r="O17" s="24">
        <f t="shared" si="5"/>
        <v>35.510149999999996</v>
      </c>
      <c r="P17" s="23">
        <f t="shared" si="6"/>
        <v>7.3473999999999968</v>
      </c>
      <c r="Q17" s="23">
        <f t="shared" si="7"/>
        <v>7.344349999999995</v>
      </c>
      <c r="R17" s="23">
        <f t="shared" si="8"/>
        <v>3.0500000000017735E-3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">
      <c r="B18">
        <v>63</v>
      </c>
      <c r="C18" s="16">
        <v>82</v>
      </c>
      <c r="D18" s="35">
        <v>28.9131</v>
      </c>
      <c r="E18" s="84">
        <v>28.9131</v>
      </c>
      <c r="F18" s="25">
        <f t="shared" si="1"/>
        <v>0</v>
      </c>
      <c r="G18" s="24">
        <f t="shared" si="2"/>
        <v>28.9131</v>
      </c>
      <c r="H18" s="25">
        <v>28.924199999999999</v>
      </c>
      <c r="I18" s="23">
        <v>28.924299999999999</v>
      </c>
      <c r="J18" s="96">
        <f t="shared" si="0"/>
        <v>-9.9999999999766942E-5</v>
      </c>
      <c r="K18" s="24">
        <f t="shared" si="3"/>
        <v>28.924250000000001</v>
      </c>
      <c r="L18" s="23">
        <v>28.9239</v>
      </c>
      <c r="M18" s="23">
        <v>28.923400000000001</v>
      </c>
      <c r="N18" s="26">
        <f t="shared" si="4"/>
        <v>4.9999999999883471E-4</v>
      </c>
      <c r="O18" s="24">
        <f t="shared" si="5"/>
        <v>28.923650000000002</v>
      </c>
      <c r="P18" s="23">
        <f t="shared" si="6"/>
        <v>1.1150000000000659E-2</v>
      </c>
      <c r="Q18" s="23">
        <f t="shared" si="7"/>
        <v>1.0550000000002058E-2</v>
      </c>
      <c r="R18" s="23">
        <f t="shared" si="8"/>
        <v>5.9999999999860165E-4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">
      <c r="A19" t="s">
        <v>127</v>
      </c>
      <c r="B19">
        <v>850</v>
      </c>
      <c r="C19" s="16">
        <v>83</v>
      </c>
      <c r="D19" s="35">
        <v>29.667899999999999</v>
      </c>
      <c r="E19" s="84">
        <v>29.667899999999999</v>
      </c>
      <c r="F19" s="25">
        <f t="shared" si="1"/>
        <v>0</v>
      </c>
      <c r="G19" s="24">
        <f t="shared" si="2"/>
        <v>29.667899999999999</v>
      </c>
      <c r="H19" s="23">
        <v>29.9834</v>
      </c>
      <c r="I19" s="23">
        <v>29.983599999999999</v>
      </c>
      <c r="J19" s="96">
        <f t="shared" si="0"/>
        <v>-1.9999999999953388E-4</v>
      </c>
      <c r="K19" s="24">
        <f t="shared" si="3"/>
        <v>29.983499999999999</v>
      </c>
      <c r="L19" s="23">
        <v>29.9831</v>
      </c>
      <c r="M19" s="23">
        <v>29.9833</v>
      </c>
      <c r="N19" s="25">
        <f t="shared" si="4"/>
        <v>-1.9999999999953388E-4</v>
      </c>
      <c r="O19" s="24">
        <f t="shared" si="5"/>
        <v>29.9832</v>
      </c>
      <c r="P19" s="23">
        <f t="shared" si="6"/>
        <v>0.31559999999999988</v>
      </c>
      <c r="Q19" s="23">
        <f t="shared" si="7"/>
        <v>0.31530000000000058</v>
      </c>
      <c r="R19" s="23">
        <f t="shared" si="8"/>
        <v>2.9999999999930083E-4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">
      <c r="B20">
        <v>90</v>
      </c>
      <c r="C20" s="16">
        <v>84</v>
      </c>
      <c r="D20" s="35">
        <v>29.002300000000002</v>
      </c>
      <c r="E20" s="84">
        <v>29.001999999999999</v>
      </c>
      <c r="F20" s="25">
        <f t="shared" si="1"/>
        <v>3.0000000000285354E-4</v>
      </c>
      <c r="G20" s="24">
        <f t="shared" si="2"/>
        <v>29.00215</v>
      </c>
      <c r="H20" s="25">
        <v>36.344299999999997</v>
      </c>
      <c r="I20" s="23">
        <v>36.3444</v>
      </c>
      <c r="J20" s="96">
        <f t="shared" si="0"/>
        <v>-1.0000000000331966E-4</v>
      </c>
      <c r="K20" s="24">
        <f t="shared" si="3"/>
        <v>36.344349999999999</v>
      </c>
      <c r="L20" s="23">
        <v>36.342199999999998</v>
      </c>
      <c r="M20" s="23">
        <v>36.342700000000001</v>
      </c>
      <c r="N20" s="25">
        <f t="shared" si="4"/>
        <v>-5.0000000000238742E-4</v>
      </c>
      <c r="O20" s="24">
        <f t="shared" si="5"/>
        <v>36.342449999999999</v>
      </c>
      <c r="P20" s="23">
        <f t="shared" si="6"/>
        <v>7.3421999999999983</v>
      </c>
      <c r="Q20" s="23">
        <f t="shared" si="7"/>
        <v>7.3402999999999992</v>
      </c>
      <c r="R20" s="23">
        <f t="shared" si="8"/>
        <v>1.8999999999991246E-3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">
      <c r="B21">
        <v>63</v>
      </c>
      <c r="C21" s="16">
        <v>85</v>
      </c>
      <c r="D21" s="35">
        <v>29.557700000000001</v>
      </c>
      <c r="E21" s="84">
        <v>29.557600000000001</v>
      </c>
      <c r="F21" s="25">
        <f t="shared" si="1"/>
        <v>9.9999999999766942E-5</v>
      </c>
      <c r="G21" s="24">
        <f t="shared" si="2"/>
        <v>29.557650000000002</v>
      </c>
      <c r="H21" s="25">
        <v>29.5749</v>
      </c>
      <c r="I21" s="23">
        <v>29.574999999999999</v>
      </c>
      <c r="J21" s="96">
        <f t="shared" si="0"/>
        <v>-9.9999999999766942E-5</v>
      </c>
      <c r="K21" s="24">
        <f t="shared" si="3"/>
        <v>29.574950000000001</v>
      </c>
      <c r="L21" s="23">
        <v>29.5746</v>
      </c>
      <c r="M21" s="23">
        <v>29.575099999999999</v>
      </c>
      <c r="N21" s="25">
        <f t="shared" si="4"/>
        <v>-4.9999999999883471E-4</v>
      </c>
      <c r="O21" s="24">
        <f t="shared" si="5"/>
        <v>29.574849999999998</v>
      </c>
      <c r="P21" s="23">
        <f t="shared" si="6"/>
        <v>1.7299999999998761E-2</v>
      </c>
      <c r="Q21" s="23">
        <f t="shared" si="7"/>
        <v>1.7199999999995441E-2</v>
      </c>
      <c r="R21" s="23">
        <f t="shared" si="8"/>
        <v>1.0000000000331966E-4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">
      <c r="A22" t="s">
        <v>128</v>
      </c>
      <c r="B22">
        <v>850</v>
      </c>
      <c r="C22" s="16">
        <v>86</v>
      </c>
      <c r="D22" s="35">
        <v>30.055099999999999</v>
      </c>
      <c r="E22" s="84">
        <v>30.055299999999999</v>
      </c>
      <c r="F22" s="25">
        <f t="shared" si="1"/>
        <v>-1.9999999999953388E-4</v>
      </c>
      <c r="G22" s="24">
        <f t="shared" si="2"/>
        <v>30.055199999999999</v>
      </c>
      <c r="H22" s="23">
        <v>30.4742</v>
      </c>
      <c r="I22" s="23">
        <v>30.474399999999999</v>
      </c>
      <c r="J22" s="96">
        <f t="shared" si="0"/>
        <v>-1.9999999999953388E-4</v>
      </c>
      <c r="K22" s="24">
        <f t="shared" si="3"/>
        <v>30.474299999999999</v>
      </c>
      <c r="L22" s="23">
        <v>30.4741</v>
      </c>
      <c r="M22" s="23">
        <v>30.474299999999999</v>
      </c>
      <c r="N22" s="25">
        <f t="shared" si="4"/>
        <v>-1.9999999999953388E-4</v>
      </c>
      <c r="O22" s="24">
        <f t="shared" si="5"/>
        <v>30.4742</v>
      </c>
      <c r="P22" s="23">
        <f t="shared" si="6"/>
        <v>0.41910000000000025</v>
      </c>
      <c r="Q22" s="23">
        <f t="shared" si="7"/>
        <v>0.41900000000000048</v>
      </c>
      <c r="R22" s="65">
        <f t="shared" si="8"/>
        <v>9.9999999999766942E-5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">
      <c r="B23">
        <v>90</v>
      </c>
      <c r="C23" s="16">
        <v>87</v>
      </c>
      <c r="D23" s="35">
        <v>28.986699999999999</v>
      </c>
      <c r="E23" s="84">
        <v>28.986899999999999</v>
      </c>
      <c r="F23" s="25">
        <f t="shared" si="1"/>
        <v>-1.9999999999953388E-4</v>
      </c>
      <c r="G23" s="24">
        <f t="shared" si="2"/>
        <v>28.986799999999999</v>
      </c>
      <c r="H23" s="23">
        <v>36.314500000000002</v>
      </c>
      <c r="I23" s="23">
        <v>36.314999999999998</v>
      </c>
      <c r="J23" s="95">
        <f t="shared" si="0"/>
        <v>-4.99999999995282E-4</v>
      </c>
      <c r="K23" s="24">
        <f t="shared" si="3"/>
        <v>36.314750000000004</v>
      </c>
      <c r="L23" s="23">
        <v>36.313299999999998</v>
      </c>
      <c r="M23" s="23">
        <v>36.313299999999998</v>
      </c>
      <c r="N23" s="25">
        <f t="shared" si="4"/>
        <v>0</v>
      </c>
      <c r="O23" s="24">
        <f t="shared" si="5"/>
        <v>36.313299999999998</v>
      </c>
      <c r="P23" s="23">
        <f t="shared" si="6"/>
        <v>7.3279500000000048</v>
      </c>
      <c r="Q23" s="23">
        <f t="shared" si="7"/>
        <v>7.3264999999999993</v>
      </c>
      <c r="R23" s="23">
        <f t="shared" si="8"/>
        <v>1.4500000000055024E-3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">
      <c r="B24">
        <v>63</v>
      </c>
      <c r="C24" s="16">
        <v>88</v>
      </c>
      <c r="D24" s="35">
        <v>28.565100000000001</v>
      </c>
      <c r="E24" s="84">
        <v>28.565200000000001</v>
      </c>
      <c r="F24" s="25">
        <f t="shared" si="1"/>
        <v>-9.9999999999766942E-5</v>
      </c>
      <c r="G24" s="24">
        <f t="shared" si="2"/>
        <v>28.565150000000003</v>
      </c>
      <c r="H24" s="23">
        <v>28.579899999999999</v>
      </c>
      <c r="I24" s="23">
        <v>28.579699999999999</v>
      </c>
      <c r="J24" s="96">
        <f t="shared" si="0"/>
        <v>1.9999999999953388E-4</v>
      </c>
      <c r="K24" s="24">
        <f t="shared" si="3"/>
        <v>28.579799999999999</v>
      </c>
      <c r="L24" s="23">
        <v>28.5807</v>
      </c>
      <c r="M24" s="23">
        <v>28.5808</v>
      </c>
      <c r="N24" s="26">
        <f t="shared" si="4"/>
        <v>-9.9999999999766942E-5</v>
      </c>
      <c r="O24" s="24">
        <f t="shared" si="5"/>
        <v>28.580750000000002</v>
      </c>
      <c r="P24" s="23">
        <f t="shared" si="6"/>
        <v>1.4649999999996055E-2</v>
      </c>
      <c r="Q24" s="23">
        <f t="shared" si="7"/>
        <v>1.559999999999917E-2</v>
      </c>
      <c r="R24" s="98">
        <f t="shared" si="8"/>
        <v>-9.5000000000311502E-4</v>
      </c>
      <c r="S24" s="94" t="s">
        <v>148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">
      <c r="A25" t="s">
        <v>129</v>
      </c>
      <c r="B25">
        <v>850</v>
      </c>
      <c r="C25" s="16">
        <v>89</v>
      </c>
      <c r="D25" s="35">
        <v>29.433499999999999</v>
      </c>
      <c r="E25" s="84">
        <v>29.433599999999998</v>
      </c>
      <c r="F25" s="25">
        <f t="shared" si="1"/>
        <v>-9.9999999999766942E-5</v>
      </c>
      <c r="G25" s="24">
        <f t="shared" si="2"/>
        <v>29.433549999999997</v>
      </c>
      <c r="H25" s="23">
        <v>29.826899999999998</v>
      </c>
      <c r="I25" s="23">
        <v>29.827300000000001</v>
      </c>
      <c r="J25" s="96">
        <f t="shared" si="0"/>
        <v>-4.0000000000262048E-4</v>
      </c>
      <c r="K25" s="24">
        <f t="shared" si="3"/>
        <v>29.827100000000002</v>
      </c>
      <c r="L25" s="23">
        <v>29.8264</v>
      </c>
      <c r="M25" s="23">
        <v>29.826599999999999</v>
      </c>
      <c r="N25" s="25">
        <f t="shared" si="4"/>
        <v>-1.9999999999953388E-4</v>
      </c>
      <c r="O25" s="24">
        <f t="shared" si="5"/>
        <v>29.826499999999999</v>
      </c>
      <c r="P25" s="23">
        <f t="shared" si="6"/>
        <v>0.39355000000000473</v>
      </c>
      <c r="Q25" s="23">
        <f t="shared" si="7"/>
        <v>0.39295000000000258</v>
      </c>
      <c r="R25" s="23">
        <f t="shared" si="8"/>
        <v>6.0000000000215437E-4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">
      <c r="B26">
        <v>90</v>
      </c>
      <c r="C26" s="16">
        <v>90</v>
      </c>
      <c r="D26" s="35">
        <v>31.579899999999999</v>
      </c>
      <c r="E26" s="84">
        <v>31.580200000000001</v>
      </c>
      <c r="F26" s="25">
        <f t="shared" si="1"/>
        <v>-3.0000000000285354E-4</v>
      </c>
      <c r="G26" s="24">
        <f t="shared" si="2"/>
        <v>31.58005</v>
      </c>
      <c r="H26" s="23">
        <v>38.663499999999999</v>
      </c>
      <c r="I26" s="23">
        <v>38.663899999999998</v>
      </c>
      <c r="J26" s="95">
        <f t="shared" si="0"/>
        <v>-3.9999999999906777E-4</v>
      </c>
      <c r="K26" s="24">
        <f t="shared" si="3"/>
        <v>38.663699999999999</v>
      </c>
      <c r="L26" s="23">
        <v>38.661299999999997</v>
      </c>
      <c r="M26" s="23">
        <v>38.661299999999997</v>
      </c>
      <c r="N26" s="25">
        <f t="shared" si="4"/>
        <v>0</v>
      </c>
      <c r="O26" s="24">
        <f t="shared" si="5"/>
        <v>38.661299999999997</v>
      </c>
      <c r="P26" s="23">
        <f t="shared" si="6"/>
        <v>7.0836499999999987</v>
      </c>
      <c r="Q26" s="23">
        <f t="shared" si="7"/>
        <v>7.0812499999999972</v>
      </c>
      <c r="R26" s="23">
        <f t="shared" si="8"/>
        <v>2.400000000001512E-3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">
      <c r="B27">
        <v>63</v>
      </c>
      <c r="C27" s="16">
        <v>91</v>
      </c>
      <c r="D27" s="35">
        <v>31.692900000000002</v>
      </c>
      <c r="E27" s="84">
        <v>31.6934</v>
      </c>
      <c r="F27" s="25">
        <f t="shared" si="1"/>
        <v>-4.9999999999883471E-4</v>
      </c>
      <c r="G27" s="24">
        <f t="shared" si="2"/>
        <v>31.693150000000003</v>
      </c>
      <c r="H27" s="23">
        <v>31.7164</v>
      </c>
      <c r="I27" s="23">
        <v>31.716200000000001</v>
      </c>
      <c r="J27" s="95">
        <f t="shared" si="0"/>
        <v>1.9999999999953388E-4</v>
      </c>
      <c r="K27" s="24">
        <f t="shared" si="3"/>
        <v>31.7163</v>
      </c>
      <c r="L27" s="23">
        <v>31.715599999999998</v>
      </c>
      <c r="M27" s="23">
        <v>31.716100000000001</v>
      </c>
      <c r="N27" s="25">
        <f t="shared" si="4"/>
        <v>-5.0000000000238742E-4</v>
      </c>
      <c r="O27" s="24">
        <f t="shared" si="5"/>
        <v>31.71585</v>
      </c>
      <c r="P27" s="23">
        <f t="shared" si="6"/>
        <v>2.3149999999997561E-2</v>
      </c>
      <c r="Q27" s="23">
        <f t="shared" si="7"/>
        <v>2.2699999999996834E-2</v>
      </c>
      <c r="R27" s="23">
        <f t="shared" si="8"/>
        <v>4.500000000007276E-4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">
      <c r="A28" t="s">
        <v>130</v>
      </c>
      <c r="B28">
        <v>850</v>
      </c>
      <c r="C28" s="16">
        <v>92</v>
      </c>
      <c r="D28" s="35">
        <v>29.004300000000001</v>
      </c>
      <c r="E28" s="84">
        <v>29.0047</v>
      </c>
      <c r="F28" s="23">
        <f t="shared" si="1"/>
        <v>-3.9999999999906777E-4</v>
      </c>
      <c r="G28" s="24">
        <f t="shared" si="2"/>
        <v>29.0045</v>
      </c>
      <c r="H28" s="23">
        <v>29.377400000000002</v>
      </c>
      <c r="I28" s="23">
        <v>29.377600000000001</v>
      </c>
      <c r="J28" s="95">
        <f t="shared" ref="J28:J33" si="9">H28-I28</f>
        <v>-1.9999999999953388E-4</v>
      </c>
      <c r="K28" s="24">
        <f t="shared" si="3"/>
        <v>29.377500000000001</v>
      </c>
      <c r="L28" s="23">
        <v>29.377199999999998</v>
      </c>
      <c r="M28" s="23">
        <v>29.377500000000001</v>
      </c>
      <c r="N28" s="25">
        <f t="shared" si="4"/>
        <v>-3.0000000000285354E-4</v>
      </c>
      <c r="O28" s="24">
        <f t="shared" si="5"/>
        <v>29.37735</v>
      </c>
      <c r="P28" s="23">
        <f t="shared" si="6"/>
        <v>0.37300000000000111</v>
      </c>
      <c r="Q28" s="23">
        <f t="shared" si="7"/>
        <v>0.37284999999999968</v>
      </c>
      <c r="R28" s="23">
        <f t="shared" si="8"/>
        <v>1.5000000000142677E-4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">
      <c r="B29">
        <v>90</v>
      </c>
      <c r="C29" s="16">
        <v>93</v>
      </c>
      <c r="D29" s="35">
        <v>28.511099999999999</v>
      </c>
      <c r="E29" s="84">
        <v>28.511199999999999</v>
      </c>
      <c r="F29" s="23">
        <f t="shared" si="1"/>
        <v>-9.9999999999766942E-5</v>
      </c>
      <c r="G29" s="24">
        <f t="shared" si="2"/>
        <v>28.511150000000001</v>
      </c>
      <c r="H29" s="23">
        <v>35.698099999999997</v>
      </c>
      <c r="I29" s="23">
        <v>35.698399999999999</v>
      </c>
      <c r="J29" s="95">
        <f t="shared" si="9"/>
        <v>-3.0000000000285354E-4</v>
      </c>
      <c r="K29" s="24">
        <f t="shared" si="3"/>
        <v>35.698250000000002</v>
      </c>
      <c r="L29" s="23">
        <v>35.696800000000003</v>
      </c>
      <c r="M29" s="23">
        <v>35.697000000000003</v>
      </c>
      <c r="N29" s="25">
        <f t="shared" si="4"/>
        <v>-1.9999999999953388E-4</v>
      </c>
      <c r="O29" s="24">
        <f t="shared" si="5"/>
        <v>35.696899999999999</v>
      </c>
      <c r="P29" s="23">
        <f t="shared" si="6"/>
        <v>7.1871000000000009</v>
      </c>
      <c r="Q29" s="23">
        <f t="shared" si="7"/>
        <v>7.1857499999999987</v>
      </c>
      <c r="R29" s="23">
        <f t="shared" si="8"/>
        <v>1.3500000000021828E-3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">
      <c r="B30">
        <v>63</v>
      </c>
      <c r="C30" s="16">
        <v>94</v>
      </c>
      <c r="D30" s="35">
        <v>30.974399999999999</v>
      </c>
      <c r="E30" s="84">
        <v>30.974399999999999</v>
      </c>
      <c r="F30" s="23">
        <f t="shared" si="1"/>
        <v>0</v>
      </c>
      <c r="G30" s="24">
        <f t="shared" si="2"/>
        <v>30.974399999999999</v>
      </c>
      <c r="H30" s="23">
        <v>31.001100000000001</v>
      </c>
      <c r="I30" s="23">
        <v>31.001300000000001</v>
      </c>
      <c r="J30" s="95">
        <f t="shared" si="9"/>
        <v>-1.9999999999953388E-4</v>
      </c>
      <c r="K30" s="24">
        <f t="shared" si="3"/>
        <v>31.001200000000001</v>
      </c>
      <c r="L30" s="23">
        <v>31.001200000000001</v>
      </c>
      <c r="M30" s="23">
        <v>31.0015</v>
      </c>
      <c r="N30" s="25">
        <f t="shared" si="4"/>
        <v>-2.9999999999930083E-4</v>
      </c>
      <c r="O30" s="24">
        <f t="shared" si="5"/>
        <v>31.001350000000002</v>
      </c>
      <c r="P30" s="23">
        <f>K30-G30</f>
        <v>2.6800000000001489E-2</v>
      </c>
      <c r="Q30" s="23">
        <f>O30-G30</f>
        <v>2.6950000000002916E-2</v>
      </c>
      <c r="R30" s="94">
        <f>P30-Q30</f>
        <v>-1.5000000000142677E-4</v>
      </c>
      <c r="S30" s="94" t="s">
        <v>147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">
      <c r="A31" s="62" t="s">
        <v>131</v>
      </c>
      <c r="B31" s="62">
        <v>850</v>
      </c>
      <c r="C31" s="89">
        <v>65</v>
      </c>
      <c r="D31" s="35">
        <v>30.236599999999999</v>
      </c>
      <c r="E31" s="84">
        <v>30.236699999999999</v>
      </c>
      <c r="F31" s="23">
        <f t="shared" si="1"/>
        <v>-9.9999999999766942E-5</v>
      </c>
      <c r="G31" s="24">
        <f t="shared" si="2"/>
        <v>30.236649999999997</v>
      </c>
      <c r="H31" s="23">
        <v>30.2377</v>
      </c>
      <c r="I31" s="23">
        <v>30.2378</v>
      </c>
      <c r="J31" s="95">
        <f t="shared" si="9"/>
        <v>-9.9999999999766942E-5</v>
      </c>
      <c r="K31" s="24">
        <f t="shared" si="3"/>
        <v>30.237749999999998</v>
      </c>
      <c r="L31" s="23">
        <v>30.235099999999999</v>
      </c>
      <c r="M31" s="23">
        <v>30.235299999999999</v>
      </c>
      <c r="N31" s="25">
        <f t="shared" si="4"/>
        <v>-1.9999999999953388E-4</v>
      </c>
      <c r="O31" s="24">
        <f t="shared" si="5"/>
        <v>30.235199999999999</v>
      </c>
      <c r="P31" s="23">
        <f>K31-G31</f>
        <v>1.1000000000009891E-3</v>
      </c>
      <c r="Q31" s="23">
        <f>O31-G31</f>
        <v>-1.449999999998397E-3</v>
      </c>
      <c r="R31" s="23">
        <f>P31-Q31</f>
        <v>2.5499999999993861E-3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">
      <c r="A32" s="62"/>
      <c r="B32" s="62">
        <v>90</v>
      </c>
      <c r="C32" s="16">
        <v>66</v>
      </c>
      <c r="D32" s="85">
        <v>28.811800000000002</v>
      </c>
      <c r="E32" s="86">
        <v>28.8108</v>
      </c>
      <c r="F32" s="87">
        <f t="shared" si="1"/>
        <v>1.0000000000012221E-3</v>
      </c>
      <c r="G32" s="88">
        <f t="shared" si="2"/>
        <v>28.811300000000003</v>
      </c>
      <c r="H32" s="23">
        <v>28.924199999999999</v>
      </c>
      <c r="I32" s="23">
        <v>28.924399999999999</v>
      </c>
      <c r="J32" s="95">
        <f t="shared" si="9"/>
        <v>-1.9999999999953388E-4</v>
      </c>
      <c r="K32" s="24">
        <f t="shared" si="3"/>
        <v>28.924299999999999</v>
      </c>
      <c r="L32" s="23">
        <v>28.903099999999998</v>
      </c>
      <c r="M32" s="23">
        <v>28.9026</v>
      </c>
      <c r="N32" s="25">
        <f t="shared" si="4"/>
        <v>4.9999999999883471E-4</v>
      </c>
      <c r="O32" s="24">
        <f t="shared" si="5"/>
        <v>28.902850000000001</v>
      </c>
      <c r="P32" s="23">
        <f>K32-G32</f>
        <v>0.11299999999999599</v>
      </c>
      <c r="Q32" s="23">
        <f>O32-G32</f>
        <v>9.1549999999998022E-2</v>
      </c>
      <c r="R32" s="23">
        <f>P32-Q32</f>
        <v>2.1449999999997971E-2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">
      <c r="A33" s="62"/>
      <c r="B33" s="62">
        <v>63</v>
      </c>
      <c r="C33" s="16">
        <v>67</v>
      </c>
      <c r="D33" s="35">
        <v>29.398900000000001</v>
      </c>
      <c r="E33" s="84">
        <v>29.398499999999999</v>
      </c>
      <c r="F33" s="23">
        <f t="shared" si="1"/>
        <v>4.0000000000262048E-4</v>
      </c>
      <c r="G33" s="24">
        <f t="shared" si="2"/>
        <v>29.398699999999998</v>
      </c>
      <c r="H33" s="23">
        <v>29.7012</v>
      </c>
      <c r="I33" s="23">
        <v>29.701599999999999</v>
      </c>
      <c r="J33" s="95">
        <f t="shared" si="9"/>
        <v>-3.9999999999906777E-4</v>
      </c>
      <c r="K33" s="24">
        <f t="shared" si="3"/>
        <v>29.7014</v>
      </c>
      <c r="L33" s="23">
        <v>29.6936</v>
      </c>
      <c r="M33" s="23">
        <v>29.693200000000001</v>
      </c>
      <c r="N33" s="25">
        <f t="shared" si="4"/>
        <v>3.9999999999906777E-4</v>
      </c>
      <c r="O33" s="24">
        <f t="shared" si="5"/>
        <v>29.6934</v>
      </c>
      <c r="P33" s="23">
        <f>K33-G33</f>
        <v>0.30270000000000152</v>
      </c>
      <c r="Q33" s="23">
        <f>O33-G33</f>
        <v>0.2947000000000024</v>
      </c>
      <c r="R33" s="23">
        <f>P33-Q33</f>
        <v>7.9999999999991189E-3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">
      <c r="D34" s="25"/>
      <c r="E34" s="25"/>
      <c r="H34" s="23"/>
      <c r="I34" s="23"/>
      <c r="J34" s="96"/>
      <c r="K34" s="24"/>
      <c r="L34" s="23"/>
      <c r="M34" s="23"/>
      <c r="N34" s="25"/>
      <c r="O34" s="24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">
      <c r="D35" s="25"/>
      <c r="E35" s="25"/>
      <c r="H35" s="23"/>
      <c r="I35" s="23"/>
      <c r="J35" s="96"/>
      <c r="K35" s="24"/>
      <c r="L35" s="23"/>
      <c r="M35" s="23"/>
      <c r="N35" s="25"/>
      <c r="O35" s="24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">
      <c r="A36" t="s">
        <v>132</v>
      </c>
      <c r="D36" s="25"/>
      <c r="E36" s="25"/>
      <c r="H36" s="23"/>
      <c r="I36" s="23"/>
      <c r="J36" s="96"/>
      <c r="K36" s="24"/>
      <c r="L36" s="23"/>
      <c r="M36" s="23"/>
      <c r="N36" s="25"/>
      <c r="O36" s="24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">
      <c r="D37" s="25"/>
      <c r="E37" s="25"/>
      <c r="H37" s="23"/>
      <c r="I37" s="23"/>
      <c r="J37" s="96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">
      <c r="D38" s="25"/>
      <c r="E38" s="25"/>
      <c r="H38" s="23"/>
      <c r="I38" s="23"/>
      <c r="J38" s="96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">
      <c r="D39" s="25"/>
      <c r="E39" s="25"/>
      <c r="H39" s="23"/>
      <c r="I39" s="23"/>
      <c r="J39" s="96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">
      <c r="D40" s="25"/>
      <c r="E40" s="25"/>
      <c r="H40" s="23"/>
      <c r="I40" s="23"/>
      <c r="J40" s="96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">
      <c r="D41" s="25"/>
      <c r="E41" s="25"/>
      <c r="H41" s="23"/>
      <c r="I41" s="23"/>
      <c r="J41" s="96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">
      <c r="D42" s="25"/>
      <c r="E42" s="25"/>
      <c r="H42" s="23"/>
      <c r="I42" s="23"/>
      <c r="J42" s="96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">
      <c r="D43" s="25"/>
      <c r="E43" s="25"/>
      <c r="H43" s="23"/>
      <c r="I43" s="23"/>
      <c r="J43" s="96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">
      <c r="D44" s="25"/>
      <c r="E44" s="25"/>
      <c r="H44" s="23"/>
      <c r="I44" s="23"/>
      <c r="J44" s="96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">
      <c r="D45" s="25"/>
      <c r="E45" s="25"/>
      <c r="H45" s="23"/>
      <c r="I45" s="23"/>
      <c r="J45" s="96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">
      <c r="D46" s="25"/>
      <c r="E46" s="25"/>
      <c r="H46" s="23"/>
      <c r="I46" s="23"/>
      <c r="J46" s="96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">
      <c r="D47" s="25"/>
      <c r="E47" s="25"/>
      <c r="H47" s="23"/>
      <c r="I47" s="23"/>
      <c r="J47" s="96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">
      <c r="D48" s="25"/>
      <c r="E48" s="25"/>
      <c r="H48" s="23"/>
      <c r="I48" s="23"/>
      <c r="J48" s="96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">
      <c r="D49" s="25"/>
      <c r="E49" s="25"/>
      <c r="H49" s="23"/>
      <c r="I49" s="23"/>
      <c r="J49" s="96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">
      <c r="D50" s="25"/>
      <c r="E50" s="25"/>
      <c r="H50" s="23"/>
      <c r="I50" s="23"/>
      <c r="J50" s="96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">
      <c r="D51" s="25"/>
      <c r="E51" s="25"/>
      <c r="H51" s="23"/>
      <c r="I51" s="23"/>
      <c r="J51" s="96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">
      <c r="D52" s="25"/>
      <c r="E52" s="25"/>
      <c r="H52" s="23"/>
      <c r="I52" s="23"/>
      <c r="J52" s="96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">
      <c r="D53" s="25"/>
      <c r="E53" s="25"/>
      <c r="H53" s="23"/>
      <c r="I53" s="23"/>
      <c r="J53" s="96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">
      <c r="D54" s="25"/>
      <c r="E54" s="25"/>
      <c r="H54" s="23"/>
      <c r="I54" s="23"/>
      <c r="J54" s="96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">
      <c r="D55" s="25"/>
      <c r="E55" s="25"/>
      <c r="H55" s="23"/>
      <c r="I55" s="23"/>
      <c r="J55" s="96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">
      <c r="D56" s="25"/>
      <c r="E56" s="25"/>
      <c r="H56" s="23"/>
      <c r="I56" s="23"/>
      <c r="J56" s="96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">
      <c r="D57" s="25"/>
      <c r="E57" s="25"/>
      <c r="H57" s="23"/>
      <c r="I57" s="23"/>
      <c r="J57" s="96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">
      <c r="D58" s="25"/>
      <c r="E58" s="25"/>
      <c r="H58" s="23"/>
      <c r="I58" s="23"/>
      <c r="J58" s="96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">
      <c r="D59" s="25"/>
      <c r="E59" s="25"/>
      <c r="H59" s="23"/>
      <c r="I59" s="23"/>
      <c r="J59" s="96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">
      <c r="D60" s="25"/>
      <c r="E60" s="25"/>
      <c r="H60" s="23"/>
      <c r="I60" s="23"/>
      <c r="J60" s="96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">
      <c r="D61" s="25"/>
      <c r="E61" s="25"/>
      <c r="H61" s="23"/>
      <c r="I61" s="23"/>
      <c r="J61" s="96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">
      <c r="D62" s="25"/>
      <c r="E62" s="25"/>
      <c r="H62" s="23"/>
      <c r="I62" s="23"/>
      <c r="J62" s="96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">
      <c r="D63" s="25"/>
      <c r="E63" s="25"/>
      <c r="H63" s="23"/>
      <c r="I63" s="23"/>
      <c r="J63" s="96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">
      <c r="D64" s="25"/>
      <c r="E64" s="25"/>
      <c r="H64" s="23"/>
      <c r="I64" s="23"/>
      <c r="J64" s="96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">
      <c r="D65" s="25"/>
      <c r="E65" s="25"/>
      <c r="H65" s="23"/>
      <c r="I65" s="23"/>
      <c r="J65" s="96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">
      <c r="D66" s="25"/>
      <c r="E66" s="25"/>
      <c r="H66" s="23"/>
      <c r="I66" s="23"/>
      <c r="J66" s="96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">
      <c r="D67" s="25"/>
      <c r="E67" s="25"/>
      <c r="H67" s="23"/>
      <c r="I67" s="23"/>
      <c r="J67" s="96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">
      <c r="D68" s="25"/>
      <c r="E68" s="25"/>
      <c r="H68" s="23"/>
      <c r="I68" s="23"/>
      <c r="J68" s="96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">
      <c r="D69" s="25"/>
      <c r="E69" s="25"/>
      <c r="H69" s="23"/>
      <c r="I69" s="23"/>
      <c r="J69" s="96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">
      <c r="D70" s="25"/>
      <c r="E70" s="25"/>
      <c r="H70" s="23"/>
      <c r="I70" s="23"/>
      <c r="J70" s="96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">
      <c r="D71" s="25"/>
      <c r="E71" s="25"/>
      <c r="H71" s="23"/>
      <c r="I71" s="23"/>
      <c r="J71" s="96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">
      <c r="D72" s="25"/>
      <c r="E72" s="25"/>
      <c r="H72" s="23"/>
      <c r="I72" s="23"/>
      <c r="J72" s="96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">
      <c r="D73" s="25"/>
      <c r="E73" s="25"/>
      <c r="H73" s="23"/>
      <c r="I73" s="23"/>
      <c r="J73" s="96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">
      <c r="D74" s="25"/>
      <c r="E74" s="25"/>
      <c r="H74" s="23"/>
      <c r="I74" s="23"/>
      <c r="J74" s="96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">
      <c r="D75" s="25"/>
      <c r="E75" s="25"/>
      <c r="H75" s="23"/>
      <c r="I75" s="23"/>
      <c r="J75" s="96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">
      <c r="D76" s="25"/>
      <c r="E76" s="25"/>
      <c r="H76" s="23"/>
      <c r="I76" s="23"/>
      <c r="J76" s="96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">
      <c r="D77" s="25"/>
      <c r="E77" s="25"/>
      <c r="H77" s="23"/>
      <c r="I77" s="23"/>
      <c r="J77" s="96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">
      <c r="D78" s="25"/>
      <c r="E78" s="25"/>
      <c r="H78" s="23"/>
      <c r="I78" s="23"/>
      <c r="J78" s="96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">
      <c r="D79" s="25"/>
      <c r="E79" s="25"/>
      <c r="H79" s="23"/>
      <c r="I79" s="23"/>
      <c r="J79" s="96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">
      <c r="D80" s="25"/>
      <c r="E80" s="25"/>
      <c r="H80" s="23"/>
      <c r="I80" s="23"/>
      <c r="J80" s="96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">
      <c r="D81" s="25"/>
      <c r="E81" s="25"/>
      <c r="H81" s="23"/>
      <c r="I81" s="23"/>
      <c r="J81" s="96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">
      <c r="D82" s="25"/>
      <c r="E82" s="25"/>
      <c r="H82" s="23"/>
      <c r="I82" s="23"/>
      <c r="J82" s="96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">
      <c r="D83" s="25"/>
      <c r="E83" s="25"/>
      <c r="H83" s="23"/>
      <c r="I83" s="23"/>
      <c r="J83" s="96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">
      <c r="D84" s="25"/>
      <c r="E84" s="25"/>
      <c r="H84" s="23"/>
      <c r="I84" s="23"/>
      <c r="J84" s="96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">
      <c r="D85" s="25"/>
      <c r="E85" s="25"/>
      <c r="H85" s="23"/>
      <c r="I85" s="23"/>
      <c r="J85" s="96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">
      <c r="D86" s="25"/>
      <c r="E86" s="25"/>
      <c r="H86" s="23"/>
      <c r="I86" s="23"/>
      <c r="J86" s="96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">
      <c r="D87" s="25"/>
      <c r="E87" s="25"/>
      <c r="H87" s="23"/>
      <c r="I87" s="23"/>
      <c r="J87" s="96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">
      <c r="D88" s="25"/>
      <c r="E88" s="25"/>
      <c r="H88" s="23"/>
      <c r="I88" s="23"/>
      <c r="J88" s="96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">
      <c r="D89" s="25"/>
      <c r="E89" s="25"/>
      <c r="H89" s="23"/>
      <c r="I89" s="23"/>
      <c r="J89" s="96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">
      <c r="D90" s="25"/>
      <c r="E90" s="25"/>
      <c r="H90" s="23"/>
      <c r="I90" s="23"/>
      <c r="J90" s="96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">
      <c r="D91" s="25"/>
      <c r="E91" s="25"/>
      <c r="H91" s="23"/>
      <c r="I91" s="23"/>
      <c r="J91" s="96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">
      <c r="D92" s="25"/>
      <c r="E92" s="25"/>
      <c r="H92" s="23"/>
      <c r="I92" s="23"/>
      <c r="J92" s="96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">
      <c r="D93" s="25"/>
      <c r="E93" s="25"/>
      <c r="H93" s="23"/>
      <c r="I93" s="23"/>
      <c r="J93" s="96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">
      <c r="D94" s="25"/>
      <c r="E94" s="25"/>
      <c r="H94" s="23"/>
      <c r="I94" s="23"/>
      <c r="J94" s="96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">
      <c r="D95" s="25"/>
      <c r="E95" s="25"/>
      <c r="H95" s="23"/>
      <c r="I95" s="23"/>
      <c r="J95" s="96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">
      <c r="D96" s="25"/>
      <c r="E96" s="25"/>
      <c r="H96" s="23"/>
      <c r="I96" s="23"/>
      <c r="J96" s="96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">
      <c r="D97" s="25"/>
      <c r="E97" s="25"/>
      <c r="H97" s="23"/>
      <c r="I97" s="23"/>
      <c r="J97" s="96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">
      <c r="D98" s="25"/>
      <c r="E98" s="25"/>
      <c r="H98" s="23"/>
      <c r="I98" s="23"/>
      <c r="J98" s="96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">
      <c r="D99" s="25"/>
      <c r="E99" s="25"/>
      <c r="H99" s="23"/>
      <c r="I99" s="23"/>
      <c r="J99" s="96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">
      <c r="D100" s="25"/>
      <c r="E100" s="25"/>
      <c r="H100" s="23"/>
      <c r="I100" s="23"/>
      <c r="J100" s="96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">
      <c r="D101" s="25"/>
      <c r="E101" s="25"/>
      <c r="H101" s="23"/>
      <c r="I101" s="23"/>
      <c r="J101" s="96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">
      <c r="D102" s="25"/>
      <c r="E102" s="25"/>
      <c r="H102" s="23"/>
      <c r="I102" s="23"/>
      <c r="J102" s="96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">
      <c r="D103" s="25"/>
      <c r="E103" s="25"/>
      <c r="H103" s="23"/>
      <c r="I103" s="23"/>
      <c r="J103" s="96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">
      <c r="D104" s="25"/>
      <c r="E104" s="25"/>
      <c r="H104" s="23"/>
      <c r="I104" s="23"/>
      <c r="J104" s="96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">
      <c r="D105" s="25"/>
      <c r="E105" s="25"/>
      <c r="H105" s="23"/>
      <c r="I105" s="23"/>
      <c r="J105" s="96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">
      <c r="D106" s="25"/>
      <c r="E106" s="25"/>
      <c r="H106" s="23"/>
      <c r="I106" s="23"/>
      <c r="J106" s="96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">
      <c r="D107" s="25"/>
      <c r="E107" s="25"/>
      <c r="H107" s="23"/>
      <c r="I107" s="23"/>
      <c r="J107" s="96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">
      <c r="D108" s="25"/>
      <c r="E108" s="25"/>
      <c r="H108" s="23"/>
      <c r="I108" s="23"/>
      <c r="J108" s="96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">
      <c r="D109" s="25"/>
      <c r="E109" s="25"/>
      <c r="H109" s="23"/>
      <c r="I109" s="23"/>
      <c r="J109" s="96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">
      <c r="D110" s="25"/>
      <c r="E110" s="25"/>
      <c r="H110" s="23"/>
      <c r="I110" s="23"/>
      <c r="J110" s="96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">
      <c r="D111" s="25"/>
      <c r="E111" s="25"/>
      <c r="H111" s="23"/>
      <c r="I111" s="23"/>
      <c r="J111" s="96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">
      <c r="D112" s="25"/>
      <c r="E112" s="25"/>
      <c r="H112" s="23"/>
      <c r="I112" s="23"/>
      <c r="J112" s="96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">
      <c r="D113" s="25"/>
      <c r="E113" s="25"/>
      <c r="H113" s="23"/>
      <c r="I113" s="23"/>
      <c r="J113" s="96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">
      <c r="D114" s="25"/>
      <c r="E114" s="25"/>
      <c r="H114" s="23"/>
      <c r="I114" s="23"/>
      <c r="J114" s="96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">
      <c r="D115" s="25"/>
      <c r="E115" s="25"/>
      <c r="H115" s="23"/>
      <c r="I115" s="23"/>
      <c r="J115" s="96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">
      <c r="D116" s="25"/>
      <c r="E116" s="25"/>
      <c r="H116" s="23"/>
      <c r="I116" s="23"/>
      <c r="J116" s="96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">
      <c r="D117" s="25"/>
      <c r="E117" s="25"/>
      <c r="H117" s="23"/>
      <c r="I117" s="23"/>
      <c r="J117" s="96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">
      <c r="D118" s="25"/>
      <c r="E118" s="25"/>
      <c r="H118" s="23"/>
      <c r="I118" s="23"/>
      <c r="J118" s="96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">
      <c r="D119" s="25"/>
      <c r="E119" s="25"/>
      <c r="H119" s="23"/>
      <c r="I119" s="23"/>
      <c r="J119" s="96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">
      <c r="D120" s="25"/>
      <c r="E120" s="25"/>
      <c r="H120" s="23"/>
      <c r="I120" s="23"/>
      <c r="J120" s="96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">
      <c r="D121" s="25"/>
      <c r="E121" s="25"/>
      <c r="H121" s="23"/>
      <c r="I121" s="23"/>
      <c r="J121" s="96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">
      <c r="D122" s="25"/>
      <c r="E122" s="25"/>
      <c r="H122" s="23"/>
      <c r="I122" s="23"/>
      <c r="J122" s="96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">
      <c r="D123" s="25"/>
      <c r="E123" s="25"/>
      <c r="H123" s="23"/>
      <c r="I123" s="23"/>
      <c r="J123" s="96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">
      <c r="D124" s="25"/>
      <c r="E124" s="25"/>
      <c r="H124" s="23"/>
      <c r="I124" s="23"/>
      <c r="J124" s="96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">
      <c r="D125" s="25"/>
      <c r="E125" s="25"/>
      <c r="H125" s="23"/>
      <c r="I125" s="23"/>
      <c r="J125" s="96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">
      <c r="D126" s="25"/>
      <c r="E126" s="25"/>
      <c r="H126" s="23"/>
      <c r="I126" s="23"/>
      <c r="J126" s="96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">
      <c r="D127" s="25"/>
      <c r="E127" s="25"/>
      <c r="H127" s="23"/>
      <c r="I127" s="23"/>
      <c r="J127" s="96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">
      <c r="D128" s="25"/>
      <c r="E128" s="25"/>
      <c r="H128" s="23"/>
      <c r="I128" s="23"/>
      <c r="J128" s="96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">
      <c r="D129" s="25"/>
      <c r="E129" s="25"/>
      <c r="H129" s="23"/>
      <c r="I129" s="23"/>
      <c r="J129" s="96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">
      <c r="D130" s="25"/>
      <c r="E130" s="25"/>
      <c r="H130" s="23"/>
      <c r="I130" s="23"/>
      <c r="J130" s="96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">
      <c r="D131" s="25"/>
      <c r="E131" s="25"/>
      <c r="H131" s="23"/>
      <c r="I131" s="23"/>
      <c r="J131" s="96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">
      <c r="D132" s="25"/>
      <c r="E132" s="25"/>
      <c r="H132" s="23"/>
      <c r="I132" s="23"/>
      <c r="J132" s="96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">
      <c r="D133" s="25"/>
      <c r="E133" s="25"/>
      <c r="H133" s="23"/>
      <c r="I133" s="23"/>
      <c r="J133" s="96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">
      <c r="D134" s="25"/>
      <c r="E134" s="25"/>
      <c r="H134" s="23"/>
      <c r="I134" s="23"/>
      <c r="J134" s="96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">
      <c r="D135" s="25"/>
      <c r="E135" s="25"/>
      <c r="H135" s="23"/>
      <c r="I135" s="23"/>
      <c r="J135" s="96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">
      <c r="D136" s="25"/>
      <c r="E136" s="25"/>
      <c r="H136" s="23"/>
      <c r="I136" s="23"/>
      <c r="J136" s="96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">
      <c r="D137" s="25"/>
      <c r="E137" s="25"/>
      <c r="H137" s="23"/>
      <c r="I137" s="23"/>
      <c r="J137" s="96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">
      <c r="D138" s="25"/>
      <c r="E138" s="25"/>
      <c r="H138" s="23"/>
      <c r="I138" s="23"/>
      <c r="J138" s="96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">
      <c r="D139" s="25"/>
      <c r="E139" s="25"/>
      <c r="H139" s="23"/>
      <c r="I139" s="23"/>
      <c r="J139" s="96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">
      <c r="D140" s="25"/>
      <c r="E140" s="25"/>
      <c r="H140" s="23"/>
      <c r="I140" s="23"/>
      <c r="J140" s="96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">
      <c r="D141" s="25"/>
      <c r="E141" s="25"/>
      <c r="H141" s="23"/>
      <c r="I141" s="23"/>
      <c r="J141" s="96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">
      <c r="D142" s="25"/>
      <c r="E142" s="25"/>
      <c r="H142" s="23"/>
      <c r="I142" s="23"/>
      <c r="J142" s="96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">
      <c r="D143" s="25"/>
      <c r="E143" s="25"/>
      <c r="H143" s="23"/>
      <c r="I143" s="23"/>
      <c r="J143" s="96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">
      <c r="D144" s="25"/>
      <c r="E144" s="25"/>
      <c r="H144" s="23"/>
      <c r="I144" s="23"/>
      <c r="J144" s="96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">
      <c r="D145" s="25"/>
      <c r="E145" s="25"/>
      <c r="H145" s="23"/>
      <c r="I145" s="23"/>
      <c r="J145" s="96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">
      <c r="D146" s="25"/>
      <c r="E146" s="25"/>
      <c r="H146" s="23"/>
      <c r="I146" s="23"/>
      <c r="J146" s="96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">
      <c r="D147" s="25"/>
      <c r="E147" s="25"/>
      <c r="H147" s="23"/>
      <c r="I147" s="23"/>
      <c r="J147" s="96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">
      <c r="D148" s="25"/>
      <c r="E148" s="25"/>
      <c r="H148" s="23"/>
      <c r="I148" s="23"/>
      <c r="J148" s="96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">
      <c r="D149" s="25"/>
      <c r="E149" s="25"/>
      <c r="H149" s="23"/>
      <c r="I149" s="23"/>
      <c r="J149" s="96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">
      <c r="D150" s="25"/>
      <c r="E150" s="25"/>
      <c r="H150" s="23"/>
      <c r="I150" s="23"/>
      <c r="J150" s="96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">
      <c r="D151" s="25"/>
      <c r="E151" s="25"/>
      <c r="H151" s="23"/>
      <c r="I151" s="23"/>
      <c r="J151" s="96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">
      <c r="D152" s="25"/>
      <c r="E152" s="25"/>
      <c r="H152" s="23"/>
      <c r="I152" s="23"/>
      <c r="J152" s="96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">
      <c r="D153" s="25"/>
      <c r="E153" s="25"/>
      <c r="H153" s="23"/>
      <c r="I153" s="23"/>
      <c r="J153" s="96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">
      <c r="D154" s="25"/>
      <c r="E154" s="25"/>
      <c r="H154" s="23"/>
      <c r="I154" s="23"/>
      <c r="J154" s="96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">
      <c r="D155" s="25"/>
      <c r="E155" s="25"/>
      <c r="H155" s="23"/>
      <c r="I155" s="23"/>
      <c r="J155" s="96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">
      <c r="D156" s="25"/>
      <c r="E156" s="25"/>
      <c r="H156" s="23"/>
      <c r="I156" s="23"/>
      <c r="J156" s="96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">
      <c r="D157" s="25"/>
      <c r="E157" s="25"/>
      <c r="H157" s="23"/>
      <c r="I157" s="23"/>
      <c r="J157" s="96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">
      <c r="D158" s="25"/>
      <c r="E158" s="25"/>
      <c r="H158" s="23"/>
      <c r="I158" s="23"/>
      <c r="J158" s="96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">
      <c r="D159" s="25"/>
      <c r="E159" s="25"/>
      <c r="H159" s="23"/>
      <c r="I159" s="23"/>
      <c r="J159" s="96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">
      <c r="D160" s="25"/>
      <c r="E160" s="25"/>
      <c r="H160" s="23"/>
      <c r="I160" s="23"/>
      <c r="J160" s="96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">
      <c r="D161" s="25"/>
      <c r="E161" s="25"/>
      <c r="H161" s="23"/>
      <c r="I161" s="23"/>
      <c r="J161" s="96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">
      <c r="D162" s="25"/>
      <c r="E162" s="25"/>
      <c r="H162" s="23"/>
      <c r="I162" s="23"/>
      <c r="J162" s="96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">
      <c r="D163" s="25"/>
      <c r="E163" s="25"/>
      <c r="H163" s="23"/>
      <c r="I163" s="23"/>
      <c r="J163" s="96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">
      <c r="D164" s="25"/>
      <c r="E164" s="25"/>
      <c r="H164" s="23"/>
      <c r="I164" s="23"/>
      <c r="J164" s="96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">
      <c r="D165" s="25"/>
      <c r="E165" s="25"/>
      <c r="H165" s="23"/>
      <c r="I165" s="23"/>
      <c r="J165" s="96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">
      <c r="D166" s="25"/>
      <c r="E166" s="25"/>
      <c r="H166" s="23"/>
      <c r="I166" s="23"/>
      <c r="J166" s="96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">
      <c r="D167" s="25"/>
      <c r="E167" s="25"/>
      <c r="H167" s="23"/>
      <c r="I167" s="23"/>
      <c r="J167" s="96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">
      <c r="D168" s="25"/>
      <c r="E168" s="25"/>
      <c r="H168" s="23"/>
      <c r="I168" s="23"/>
      <c r="J168" s="96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">
      <c r="D169" s="25"/>
      <c r="E169" s="25"/>
      <c r="H169" s="23"/>
      <c r="I169" s="23"/>
      <c r="J169" s="96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">
      <c r="D170" s="25"/>
      <c r="E170" s="25"/>
      <c r="H170" s="23"/>
      <c r="I170" s="23"/>
      <c r="J170" s="96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">
      <c r="D171" s="25"/>
      <c r="E171" s="25"/>
      <c r="H171" s="23"/>
      <c r="I171" s="23"/>
      <c r="J171" s="96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">
      <c r="D172" s="25"/>
      <c r="E172" s="25"/>
      <c r="H172" s="23"/>
      <c r="I172" s="23"/>
      <c r="J172" s="96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">
      <c r="D173" s="25"/>
      <c r="E173" s="25"/>
      <c r="H173" s="23"/>
      <c r="I173" s="23"/>
      <c r="J173" s="96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">
      <c r="D174" s="25"/>
      <c r="E174" s="25"/>
      <c r="H174" s="23"/>
      <c r="I174" s="23"/>
      <c r="J174" s="96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">
      <c r="D175" s="25"/>
      <c r="E175" s="25"/>
      <c r="H175" s="23"/>
      <c r="I175" s="23"/>
      <c r="J175" s="96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">
      <c r="D176" s="25"/>
      <c r="E176" s="25"/>
      <c r="H176" s="23"/>
      <c r="I176" s="23"/>
      <c r="J176" s="96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">
      <c r="D177" s="25"/>
      <c r="E177" s="25"/>
      <c r="H177" s="23"/>
      <c r="I177" s="23"/>
      <c r="J177" s="96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">
      <c r="D178" s="25"/>
      <c r="E178" s="25"/>
      <c r="H178" s="23"/>
      <c r="I178" s="23"/>
      <c r="J178" s="96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">
      <c r="D179" s="25"/>
      <c r="E179" s="25"/>
      <c r="H179" s="23"/>
      <c r="I179" s="23"/>
      <c r="J179" s="96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">
      <c r="D180" s="25"/>
      <c r="E180" s="25"/>
      <c r="H180" s="23"/>
      <c r="I180" s="23"/>
      <c r="J180" s="96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">
      <c r="D181" s="25"/>
      <c r="E181" s="25"/>
      <c r="H181" s="23"/>
      <c r="I181" s="23"/>
      <c r="J181" s="96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">
      <c r="D182" s="25"/>
      <c r="E182" s="25"/>
      <c r="H182" s="23"/>
      <c r="I182" s="23"/>
      <c r="J182" s="96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">
      <c r="D183" s="25"/>
      <c r="E183" s="25"/>
      <c r="H183" s="23"/>
      <c r="I183" s="23"/>
      <c r="J183" s="96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">
      <c r="D184" s="25"/>
      <c r="E184" s="25"/>
      <c r="H184" s="23"/>
      <c r="I184" s="23"/>
      <c r="J184" s="96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">
      <c r="D185" s="25"/>
      <c r="E185" s="25"/>
      <c r="H185" s="23"/>
      <c r="I185" s="23"/>
      <c r="J185" s="96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">
      <c r="D186" s="25"/>
      <c r="E186" s="25"/>
      <c r="H186" s="23"/>
      <c r="I186" s="23"/>
      <c r="J186" s="96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">
      <c r="D187" s="25"/>
      <c r="E187" s="25"/>
      <c r="H187" s="23"/>
      <c r="I187" s="23"/>
      <c r="J187" s="96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">
      <c r="D188" s="25"/>
      <c r="E188" s="25"/>
      <c r="H188" s="23"/>
      <c r="I188" s="23"/>
      <c r="J188" s="96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">
      <c r="D189" s="25"/>
      <c r="E189" s="25"/>
      <c r="H189" s="23"/>
      <c r="I189" s="23"/>
      <c r="J189" s="96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">
      <c r="D190" s="25"/>
      <c r="E190" s="25"/>
      <c r="H190" s="23"/>
      <c r="I190" s="23"/>
      <c r="J190" s="96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">
      <c r="D191" s="25"/>
      <c r="E191" s="25"/>
      <c r="H191" s="23"/>
      <c r="I191" s="23"/>
      <c r="J191" s="96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">
      <c r="D192" s="25"/>
      <c r="E192" s="25"/>
      <c r="H192" s="23"/>
      <c r="I192" s="23"/>
      <c r="J192" s="96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">
      <c r="D193" s="25"/>
      <c r="E193" s="25"/>
      <c r="H193" s="23"/>
      <c r="I193" s="23"/>
      <c r="J193" s="96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">
      <c r="D194" s="25"/>
      <c r="E194" s="25"/>
      <c r="H194" s="23"/>
      <c r="I194" s="23"/>
      <c r="J194" s="96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">
      <c r="D195" s="25"/>
      <c r="E195" s="25"/>
      <c r="H195" s="23"/>
      <c r="I195" s="23"/>
      <c r="J195" s="96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">
      <c r="D196" s="25"/>
      <c r="E196" s="25"/>
      <c r="H196" s="23"/>
      <c r="I196" s="23"/>
      <c r="J196" s="96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">
      <c r="D197" s="25"/>
      <c r="E197" s="25"/>
      <c r="H197" s="23"/>
      <c r="I197" s="23"/>
      <c r="J197" s="96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">
      <c r="D198" s="25"/>
      <c r="E198" s="25"/>
      <c r="H198" s="23"/>
      <c r="I198" s="23"/>
      <c r="J198" s="96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">
      <c r="D199" s="25"/>
      <c r="E199" s="25"/>
      <c r="H199" s="23"/>
      <c r="I199" s="23"/>
      <c r="J199" s="96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">
      <c r="D200" s="25"/>
      <c r="E200" s="25"/>
      <c r="H200" s="23"/>
      <c r="I200" s="23"/>
      <c r="J200" s="96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">
      <c r="D201" s="25"/>
      <c r="E201" s="25"/>
      <c r="H201" s="23"/>
      <c r="I201" s="23"/>
      <c r="J201" s="96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">
      <c r="D202" s="25"/>
      <c r="E202" s="25"/>
      <c r="H202" s="23"/>
      <c r="I202" s="23"/>
      <c r="J202" s="96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">
      <c r="D203" s="25"/>
      <c r="E203" s="25"/>
      <c r="H203" s="23"/>
      <c r="I203" s="23"/>
      <c r="J203" s="96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">
      <c r="D204" s="25"/>
      <c r="E204" s="25"/>
      <c r="H204" s="23"/>
      <c r="I204" s="23"/>
      <c r="J204" s="96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">
      <c r="D205" s="25"/>
      <c r="E205" s="25"/>
      <c r="H205" s="23"/>
      <c r="I205" s="23"/>
      <c r="J205" s="96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">
      <c r="D206" s="25"/>
      <c r="E206" s="25"/>
      <c r="H206" s="23"/>
      <c r="I206" s="23"/>
      <c r="J206" s="96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">
      <c r="D207" s="25"/>
      <c r="E207" s="25"/>
      <c r="H207" s="23"/>
      <c r="I207" s="23"/>
      <c r="J207" s="96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">
      <c r="D208" s="25"/>
      <c r="E208" s="25"/>
      <c r="H208" s="23"/>
      <c r="I208" s="23"/>
      <c r="J208" s="96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">
      <c r="D209" s="25"/>
      <c r="E209" s="25"/>
      <c r="H209" s="23"/>
      <c r="I209" s="23"/>
      <c r="J209" s="96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">
      <c r="D210" s="25"/>
      <c r="E210" s="25"/>
      <c r="H210" s="23"/>
      <c r="I210" s="23"/>
      <c r="J210" s="96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">
      <c r="D211" s="25"/>
      <c r="E211" s="25"/>
      <c r="H211" s="23"/>
      <c r="I211" s="23"/>
      <c r="J211" s="96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">
      <c r="D212" s="25"/>
      <c r="E212" s="25"/>
      <c r="H212" s="23"/>
      <c r="I212" s="23"/>
      <c r="J212" s="96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">
      <c r="D213" s="25"/>
      <c r="E213" s="25"/>
      <c r="H213" s="23"/>
      <c r="I213" s="23"/>
      <c r="J213" s="96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">
      <c r="D214" s="25"/>
      <c r="E214" s="25"/>
      <c r="H214" s="23"/>
      <c r="I214" s="23"/>
      <c r="J214" s="96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">
      <c r="D215" s="25"/>
      <c r="E215" s="25"/>
      <c r="H215" s="23"/>
      <c r="I215" s="23"/>
      <c r="J215" s="96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">
      <c r="D216" s="25"/>
      <c r="E216" s="25"/>
      <c r="H216" s="23"/>
      <c r="I216" s="23"/>
      <c r="J216" s="96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">
      <c r="D217" s="25"/>
      <c r="E217" s="25"/>
      <c r="H217" s="23"/>
      <c r="I217" s="23"/>
      <c r="J217" s="96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">
      <c r="D218" s="25"/>
      <c r="E218" s="25"/>
      <c r="H218" s="23"/>
      <c r="I218" s="23"/>
      <c r="J218" s="96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">
      <c r="D219" s="25"/>
      <c r="E219" s="25"/>
      <c r="H219" s="23"/>
      <c r="I219" s="23"/>
      <c r="J219" s="96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">
      <c r="D220" s="25"/>
      <c r="E220" s="25"/>
      <c r="H220" s="23"/>
      <c r="I220" s="23"/>
      <c r="J220" s="96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">
      <c r="D221" s="25"/>
      <c r="E221" s="25"/>
      <c r="H221" s="23"/>
      <c r="I221" s="23"/>
      <c r="J221" s="96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">
      <c r="D222" s="25"/>
      <c r="E222" s="25"/>
      <c r="H222" s="23"/>
      <c r="I222" s="23"/>
      <c r="J222" s="96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">
      <c r="D223" s="25"/>
      <c r="E223" s="25"/>
      <c r="H223" s="23"/>
      <c r="I223" s="23"/>
      <c r="J223" s="96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">
      <c r="D224" s="25"/>
      <c r="E224" s="25"/>
      <c r="H224" s="23"/>
      <c r="I224" s="23"/>
      <c r="J224" s="96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">
      <c r="D225" s="25"/>
      <c r="E225" s="25"/>
      <c r="H225" s="23"/>
      <c r="I225" s="23"/>
      <c r="J225" s="96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">
      <c r="D226" s="25"/>
      <c r="E226" s="25"/>
      <c r="H226" s="23"/>
      <c r="I226" s="23"/>
      <c r="J226" s="96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">
      <c r="D227" s="25"/>
      <c r="E227" s="25"/>
      <c r="H227" s="23"/>
      <c r="I227" s="23"/>
      <c r="J227" s="96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">
      <c r="D228" s="25"/>
      <c r="E228" s="25"/>
      <c r="H228" s="23"/>
      <c r="I228" s="23"/>
      <c r="J228" s="96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">
      <c r="D229" s="25"/>
      <c r="E229" s="25"/>
      <c r="H229" s="23"/>
      <c r="I229" s="23"/>
      <c r="J229" s="96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">
      <c r="D230" s="25"/>
      <c r="E230" s="25"/>
      <c r="H230" s="23"/>
      <c r="I230" s="23"/>
      <c r="J230" s="96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">
      <c r="D231" s="25"/>
      <c r="E231" s="25"/>
      <c r="H231" s="23"/>
      <c r="I231" s="23"/>
      <c r="J231" s="96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">
      <c r="D232" s="25"/>
      <c r="E232" s="25"/>
      <c r="H232" s="23"/>
      <c r="I232" s="23"/>
      <c r="J232" s="96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">
      <c r="D233" s="25"/>
      <c r="E233" s="25"/>
      <c r="H233" s="23"/>
      <c r="I233" s="23"/>
      <c r="J233" s="96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">
      <c r="D234" s="25"/>
      <c r="E234" s="25"/>
      <c r="H234" s="23"/>
      <c r="I234" s="23"/>
      <c r="J234" s="96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">
      <c r="D235" s="25"/>
      <c r="E235" s="25"/>
      <c r="H235" s="23"/>
      <c r="I235" s="23"/>
      <c r="J235" s="96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">
      <c r="D236" s="25"/>
      <c r="E236" s="25"/>
      <c r="H236" s="23"/>
      <c r="I236" s="23"/>
      <c r="J236" s="96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">
      <c r="D237" s="25"/>
      <c r="E237" s="25"/>
      <c r="H237" s="23"/>
      <c r="I237" s="23"/>
      <c r="J237" s="96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">
      <c r="D238" s="25"/>
      <c r="E238" s="25"/>
      <c r="H238" s="23"/>
      <c r="I238" s="23"/>
      <c r="J238" s="96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">
      <c r="D239" s="25"/>
      <c r="E239" s="25"/>
      <c r="H239" s="23"/>
      <c r="I239" s="23"/>
      <c r="J239" s="96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">
      <c r="D240" s="25"/>
      <c r="E240" s="25"/>
      <c r="H240" s="23"/>
      <c r="I240" s="23"/>
      <c r="J240" s="96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">
      <c r="D241" s="25"/>
      <c r="E241" s="25"/>
      <c r="H241" s="23"/>
      <c r="I241" s="23"/>
      <c r="J241" s="96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">
      <c r="D242" s="25"/>
      <c r="E242" s="25"/>
      <c r="H242" s="23"/>
      <c r="I242" s="23"/>
      <c r="J242" s="96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">
      <c r="D243" s="25"/>
      <c r="E243" s="25"/>
      <c r="H243" s="23"/>
      <c r="I243" s="23"/>
      <c r="J243" s="96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">
      <c r="D244" s="25"/>
      <c r="E244" s="25"/>
      <c r="H244" s="23"/>
      <c r="I244" s="23"/>
      <c r="J244" s="96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">
      <c r="D245" s="25"/>
      <c r="E245" s="25"/>
      <c r="H245" s="23"/>
      <c r="I245" s="23"/>
      <c r="J245" s="96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">
      <c r="D246" s="25"/>
      <c r="E246" s="25"/>
      <c r="H246" s="23"/>
      <c r="I246" s="23"/>
      <c r="J246" s="96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">
      <c r="D247" s="25"/>
      <c r="E247" s="25"/>
      <c r="H247" s="23"/>
      <c r="I247" s="23"/>
      <c r="J247" s="96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">
      <c r="D248" s="25"/>
      <c r="E248" s="25"/>
      <c r="H248" s="23"/>
      <c r="I248" s="23"/>
      <c r="J248" s="96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">
      <c r="D249" s="25"/>
      <c r="E249" s="25"/>
      <c r="H249" s="23"/>
      <c r="I249" s="23"/>
      <c r="J249" s="96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">
      <c r="D250" s="25"/>
      <c r="E250" s="25"/>
      <c r="H250" s="23"/>
      <c r="I250" s="23"/>
      <c r="J250" s="96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">
      <c r="D251" s="25"/>
      <c r="E251" s="25"/>
      <c r="H251" s="23"/>
      <c r="I251" s="23"/>
      <c r="J251" s="96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">
      <c r="D252" s="25"/>
      <c r="E252" s="25"/>
      <c r="H252" s="23"/>
      <c r="I252" s="23"/>
      <c r="J252" s="96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">
      <c r="D253" s="25"/>
      <c r="E253" s="25"/>
      <c r="H253" s="23"/>
      <c r="I253" s="23"/>
      <c r="J253" s="96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">
      <c r="D254" s="25"/>
      <c r="E254" s="25"/>
      <c r="H254" s="23"/>
      <c r="I254" s="23"/>
      <c r="J254" s="96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">
      <c r="D255" s="25"/>
      <c r="E255" s="25"/>
      <c r="H255" s="23"/>
      <c r="I255" s="23"/>
      <c r="J255" s="96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">
      <c r="D256" s="25"/>
      <c r="E256" s="25"/>
      <c r="H256" s="23"/>
      <c r="I256" s="23"/>
      <c r="J256" s="96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">
      <c r="D257" s="25"/>
      <c r="E257" s="25"/>
      <c r="H257" s="23"/>
      <c r="I257" s="23"/>
      <c r="J257" s="96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">
      <c r="D258" s="25"/>
      <c r="E258" s="25"/>
      <c r="H258" s="23"/>
      <c r="I258" s="23"/>
      <c r="J258" s="96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">
      <c r="D259" s="25"/>
      <c r="E259" s="25"/>
      <c r="H259" s="23"/>
      <c r="I259" s="23"/>
      <c r="J259" s="96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">
      <c r="D260" s="25"/>
      <c r="E260" s="25"/>
      <c r="H260" s="23"/>
      <c r="I260" s="23"/>
      <c r="J260" s="96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">
      <c r="D261" s="25"/>
      <c r="E261" s="25"/>
      <c r="H261" s="23"/>
      <c r="I261" s="23"/>
      <c r="J261" s="96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">
      <c r="D262" s="25"/>
      <c r="E262" s="25"/>
      <c r="H262" s="23"/>
      <c r="I262" s="23"/>
      <c r="J262" s="96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">
      <c r="D263" s="25"/>
      <c r="E263" s="25"/>
      <c r="H263" s="23"/>
      <c r="I263" s="23"/>
      <c r="J263" s="96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">
      <c r="D264" s="25"/>
      <c r="E264" s="25"/>
      <c r="H264" s="23"/>
      <c r="I264" s="23"/>
      <c r="J264" s="96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">
      <c r="D265" s="25"/>
      <c r="E265" s="25"/>
      <c r="H265" s="23"/>
      <c r="I265" s="23"/>
      <c r="J265" s="96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">
      <c r="D266" s="25"/>
      <c r="E266" s="25"/>
      <c r="H266" s="23"/>
      <c r="I266" s="23"/>
      <c r="J266" s="96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">
      <c r="D267" s="25"/>
      <c r="E267" s="25"/>
      <c r="H267" s="23"/>
      <c r="I267" s="23"/>
      <c r="J267" s="96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">
      <c r="D268" s="25"/>
      <c r="E268" s="25"/>
      <c r="H268" s="23"/>
      <c r="I268" s="23"/>
      <c r="J268" s="96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">
      <c r="D269" s="25"/>
      <c r="E269" s="25"/>
      <c r="H269" s="23"/>
      <c r="I269" s="23"/>
      <c r="J269" s="96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">
      <c r="D270" s="25"/>
      <c r="E270" s="25"/>
      <c r="H270" s="23"/>
      <c r="I270" s="23"/>
      <c r="J270" s="96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">
      <c r="D271" s="25"/>
      <c r="E271" s="25"/>
      <c r="H271" s="23"/>
      <c r="I271" s="23"/>
      <c r="J271" s="96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">
      <c r="D272" s="25"/>
      <c r="E272" s="25"/>
      <c r="H272" s="23"/>
      <c r="I272" s="23"/>
      <c r="J272" s="96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">
      <c r="D273" s="25"/>
      <c r="E273" s="25"/>
      <c r="H273" s="23"/>
      <c r="I273" s="23"/>
      <c r="J273" s="96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">
      <c r="D274" s="25"/>
      <c r="E274" s="25"/>
      <c r="H274" s="23"/>
      <c r="I274" s="23"/>
      <c r="J274" s="96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">
      <c r="D275" s="25"/>
      <c r="E275" s="25"/>
      <c r="H275" s="23"/>
      <c r="I275" s="23"/>
      <c r="J275" s="96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">
      <c r="D276" s="25"/>
      <c r="E276" s="25"/>
      <c r="H276" s="23"/>
      <c r="I276" s="23"/>
      <c r="J276" s="96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">
      <c r="D277" s="25"/>
      <c r="E277" s="25"/>
      <c r="H277" s="23"/>
      <c r="I277" s="23"/>
      <c r="J277" s="96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">
      <c r="D278" s="25"/>
      <c r="E278" s="25"/>
      <c r="H278" s="23"/>
      <c r="I278" s="23"/>
      <c r="J278" s="96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">
      <c r="D279" s="25"/>
      <c r="E279" s="25"/>
      <c r="H279" s="23"/>
      <c r="I279" s="23"/>
      <c r="J279" s="96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">
      <c r="D280" s="25"/>
      <c r="E280" s="25"/>
      <c r="H280" s="23"/>
      <c r="I280" s="23"/>
      <c r="J280" s="96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">
      <c r="D281" s="25"/>
      <c r="E281" s="25"/>
      <c r="H281" s="23"/>
      <c r="I281" s="23"/>
      <c r="J281" s="96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">
      <c r="D282" s="25"/>
      <c r="E282" s="25"/>
      <c r="H282" s="23"/>
      <c r="I282" s="23"/>
      <c r="J282" s="96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">
      <c r="D283" s="25"/>
      <c r="E283" s="25"/>
      <c r="H283" s="23"/>
      <c r="I283" s="23"/>
      <c r="J283" s="96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">
      <c r="D284" s="25"/>
      <c r="E284" s="25"/>
      <c r="H284" s="23"/>
      <c r="I284" s="23"/>
      <c r="J284" s="96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">
      <c r="D285" s="25"/>
      <c r="E285" s="25"/>
      <c r="H285" s="23"/>
      <c r="I285" s="23"/>
      <c r="J285" s="96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">
      <c r="D286" s="25"/>
      <c r="E286" s="25"/>
      <c r="H286" s="23"/>
      <c r="I286" s="23"/>
      <c r="J286" s="96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">
      <c r="D287" s="25"/>
      <c r="E287" s="25"/>
      <c r="H287" s="23"/>
      <c r="I287" s="23"/>
      <c r="J287" s="96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">
      <c r="D288" s="25"/>
      <c r="E288" s="25"/>
      <c r="H288" s="23"/>
      <c r="I288" s="23"/>
      <c r="J288" s="96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">
      <c r="D289" s="25"/>
      <c r="E289" s="25"/>
      <c r="H289" s="23"/>
      <c r="I289" s="23"/>
      <c r="J289" s="96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">
      <c r="D290" s="25"/>
      <c r="E290" s="25"/>
      <c r="H290" s="23"/>
      <c r="I290" s="23"/>
      <c r="J290" s="96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">
      <c r="D291" s="25"/>
      <c r="E291" s="25"/>
      <c r="H291" s="23"/>
      <c r="I291" s="23"/>
      <c r="J291" s="96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">
      <c r="D292" s="25"/>
      <c r="E292" s="25"/>
      <c r="H292" s="23"/>
      <c r="I292" s="23"/>
      <c r="J292" s="96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">
      <c r="D293" s="25"/>
      <c r="E293" s="25"/>
      <c r="H293" s="23"/>
      <c r="I293" s="23"/>
      <c r="J293" s="96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">
      <c r="D294" s="25"/>
      <c r="E294" s="25"/>
      <c r="H294" s="23"/>
      <c r="I294" s="23"/>
      <c r="J294" s="96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">
      <c r="D295" s="25"/>
      <c r="E295" s="25"/>
      <c r="H295" s="23"/>
      <c r="I295" s="23"/>
      <c r="J295" s="96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">
      <c r="D296" s="25"/>
      <c r="E296" s="25"/>
      <c r="H296" s="23"/>
      <c r="I296" s="23"/>
      <c r="J296" s="96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">
      <c r="D297" s="25"/>
      <c r="E297" s="25"/>
      <c r="H297" s="23"/>
      <c r="I297" s="23"/>
      <c r="J297" s="96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">
      <c r="D298" s="25"/>
      <c r="E298" s="25"/>
      <c r="H298" s="23"/>
      <c r="I298" s="23"/>
      <c r="J298" s="96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">
      <c r="D299" s="25"/>
      <c r="E299" s="25"/>
      <c r="H299" s="23"/>
      <c r="I299" s="23"/>
      <c r="J299" s="96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">
      <c r="D300" s="25"/>
      <c r="E300" s="25"/>
      <c r="H300" s="23"/>
      <c r="I300" s="23"/>
      <c r="J300" s="96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">
      <c r="D301" s="25"/>
      <c r="E301" s="25"/>
      <c r="H301" s="23"/>
      <c r="I301" s="23"/>
      <c r="J301" s="96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">
      <c r="D302" s="25"/>
      <c r="E302" s="25"/>
      <c r="H302" s="23"/>
      <c r="I302" s="23"/>
      <c r="J302" s="96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">
      <c r="D303" s="25"/>
      <c r="E303" s="25"/>
      <c r="H303" s="23"/>
      <c r="I303" s="23"/>
      <c r="J303" s="96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">
      <c r="D304" s="25"/>
      <c r="E304" s="25"/>
      <c r="H304" s="23"/>
      <c r="I304" s="23"/>
      <c r="J304" s="96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">
      <c r="D305" s="25"/>
      <c r="E305" s="25"/>
      <c r="H305" s="23"/>
      <c r="I305" s="23"/>
      <c r="J305" s="96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">
      <c r="D306" s="25"/>
      <c r="E306" s="25"/>
      <c r="H306" s="23"/>
      <c r="I306" s="23"/>
      <c r="J306" s="96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">
      <c r="D307" s="25"/>
      <c r="E307" s="25"/>
      <c r="H307" s="23"/>
      <c r="I307" s="23"/>
      <c r="J307" s="96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">
      <c r="D308" s="25"/>
      <c r="E308" s="25"/>
      <c r="H308" s="23"/>
      <c r="I308" s="23"/>
      <c r="J308" s="96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">
      <c r="D309" s="25"/>
      <c r="E309" s="25"/>
      <c r="H309" s="23"/>
      <c r="I309" s="23"/>
      <c r="J309" s="96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">
      <c r="D310" s="25"/>
      <c r="E310" s="25"/>
      <c r="H310" s="23"/>
      <c r="I310" s="23"/>
      <c r="J310" s="96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">
      <c r="D311" s="25"/>
      <c r="E311" s="25"/>
      <c r="H311" s="23"/>
      <c r="I311" s="23"/>
      <c r="J311" s="96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">
      <c r="D312" s="25"/>
      <c r="E312" s="25"/>
      <c r="H312" s="23"/>
      <c r="I312" s="23"/>
      <c r="J312" s="96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">
      <c r="D313" s="25"/>
      <c r="E313" s="25"/>
      <c r="H313" s="23"/>
      <c r="I313" s="23"/>
      <c r="J313" s="96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">
      <c r="D314" s="25"/>
      <c r="E314" s="25"/>
      <c r="H314" s="23"/>
      <c r="I314" s="23"/>
      <c r="J314" s="96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">
      <c r="D315" s="25"/>
      <c r="E315" s="25"/>
      <c r="H315" s="23"/>
      <c r="I315" s="23"/>
      <c r="J315" s="96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">
      <c r="D316" s="25"/>
      <c r="E316" s="25"/>
      <c r="H316" s="23"/>
      <c r="I316" s="23"/>
      <c r="J316" s="96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">
      <c r="D317" s="25"/>
      <c r="E317" s="25"/>
      <c r="H317" s="23"/>
      <c r="I317" s="23"/>
      <c r="J317" s="96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">
      <c r="D318" s="25"/>
      <c r="E318" s="25"/>
      <c r="H318" s="23"/>
      <c r="I318" s="23"/>
      <c r="J318" s="96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">
      <c r="D319" s="25"/>
      <c r="E319" s="25"/>
      <c r="H319" s="23"/>
      <c r="I319" s="23"/>
      <c r="J319" s="96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">
      <c r="D320" s="25"/>
      <c r="E320" s="25"/>
      <c r="H320" s="23"/>
      <c r="I320" s="23"/>
      <c r="J320" s="96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">
      <c r="D321" s="25"/>
      <c r="E321" s="25"/>
      <c r="H321" s="23"/>
      <c r="I321" s="23"/>
      <c r="J321" s="96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">
      <c r="D322" s="25"/>
      <c r="E322" s="25"/>
      <c r="H322" s="23"/>
      <c r="I322" s="23"/>
      <c r="J322" s="96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">
      <c r="D323" s="25"/>
      <c r="E323" s="25"/>
      <c r="H323" s="23"/>
      <c r="I323" s="23"/>
      <c r="J323" s="96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">
      <c r="D324" s="25"/>
      <c r="E324" s="25"/>
      <c r="H324" s="23"/>
      <c r="I324" s="23"/>
      <c r="J324" s="96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">
      <c r="D325" s="25"/>
      <c r="E325" s="25"/>
      <c r="H325" s="23"/>
      <c r="I325" s="23"/>
      <c r="J325" s="96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">
      <c r="D326" s="25"/>
      <c r="E326" s="25"/>
      <c r="H326" s="23"/>
      <c r="I326" s="23"/>
      <c r="J326" s="96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">
      <c r="D327" s="25"/>
      <c r="E327" s="25"/>
      <c r="H327" s="23"/>
      <c r="I327" s="23"/>
      <c r="J327" s="96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">
      <c r="D328" s="25"/>
      <c r="E328" s="25"/>
      <c r="H328" s="23"/>
      <c r="I328" s="23"/>
      <c r="J328" s="96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">
      <c r="D329" s="25"/>
      <c r="E329" s="25"/>
      <c r="H329" s="23"/>
      <c r="I329" s="23"/>
      <c r="J329" s="96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">
      <c r="D330" s="25"/>
      <c r="E330" s="25"/>
      <c r="H330" s="23"/>
      <c r="I330" s="23"/>
      <c r="J330" s="96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">
      <c r="D331" s="25"/>
      <c r="E331" s="25"/>
      <c r="H331" s="23"/>
      <c r="I331" s="23"/>
      <c r="J331" s="96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">
      <c r="D332" s="25"/>
      <c r="E332" s="25"/>
      <c r="H332" s="23"/>
      <c r="I332" s="23"/>
      <c r="J332" s="96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">
      <c r="D333" s="25"/>
      <c r="E333" s="25"/>
      <c r="H333" s="23"/>
      <c r="I333" s="23"/>
      <c r="J333" s="96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">
      <c r="D334" s="25"/>
      <c r="E334" s="25"/>
      <c r="H334" s="23"/>
      <c r="I334" s="23"/>
      <c r="J334" s="96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">
      <c r="D335" s="25"/>
      <c r="E335" s="25"/>
      <c r="H335" s="23"/>
      <c r="I335" s="23"/>
      <c r="J335" s="96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">
      <c r="D336" s="25"/>
      <c r="E336" s="25"/>
      <c r="H336" s="23"/>
      <c r="I336" s="23"/>
      <c r="J336" s="96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">
      <c r="D337" s="25"/>
      <c r="E337" s="25"/>
      <c r="H337" s="23"/>
      <c r="I337" s="23"/>
      <c r="J337" s="96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">
      <c r="D338" s="25"/>
      <c r="E338" s="25"/>
      <c r="H338" s="23"/>
      <c r="I338" s="23"/>
      <c r="J338" s="96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">
      <c r="D339" s="25"/>
      <c r="E339" s="25"/>
      <c r="H339" s="23"/>
      <c r="I339" s="23"/>
      <c r="J339" s="96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">
      <c r="D340" s="25"/>
      <c r="E340" s="25"/>
      <c r="H340" s="23"/>
      <c r="I340" s="23"/>
      <c r="J340" s="96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">
      <c r="D341" s="25"/>
      <c r="E341" s="25"/>
      <c r="H341" s="23"/>
      <c r="I341" s="23"/>
      <c r="J341" s="96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">
      <c r="D342" s="25"/>
      <c r="E342" s="25"/>
      <c r="H342" s="23"/>
      <c r="I342" s="23"/>
      <c r="J342" s="96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">
      <c r="D343" s="25"/>
      <c r="E343" s="25"/>
      <c r="H343" s="23"/>
      <c r="I343" s="23"/>
      <c r="J343" s="96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">
      <c r="D344" s="25"/>
      <c r="E344" s="25"/>
      <c r="H344" s="23"/>
      <c r="I344" s="23"/>
      <c r="J344" s="96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">
      <c r="D345" s="25"/>
      <c r="E345" s="25"/>
      <c r="H345" s="23"/>
      <c r="I345" s="23"/>
      <c r="J345" s="96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">
      <c r="D346" s="25"/>
      <c r="E346" s="25"/>
      <c r="H346" s="23"/>
      <c r="I346" s="23"/>
      <c r="J346" s="96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">
      <c r="D347" s="25"/>
      <c r="E347" s="25"/>
      <c r="H347" s="23"/>
      <c r="I347" s="23"/>
      <c r="J347" s="96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">
      <c r="D348" s="25"/>
      <c r="E348" s="25"/>
      <c r="H348" s="23"/>
      <c r="I348" s="23"/>
      <c r="J348" s="96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">
      <c r="D349" s="25"/>
      <c r="E349" s="25"/>
      <c r="H349" s="23"/>
      <c r="I349" s="23"/>
      <c r="J349" s="96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">
      <c r="D350" s="25"/>
      <c r="E350" s="25"/>
      <c r="H350" s="23"/>
      <c r="I350" s="23"/>
      <c r="J350" s="96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">
      <c r="D351" s="25"/>
      <c r="E351" s="25"/>
      <c r="H351" s="23"/>
      <c r="I351" s="23"/>
      <c r="J351" s="96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">
      <c r="D352" s="25"/>
      <c r="E352" s="25"/>
      <c r="H352" s="23"/>
      <c r="I352" s="23"/>
      <c r="J352" s="96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">
      <c r="D353" s="25"/>
      <c r="E353" s="25"/>
      <c r="H353" s="23"/>
      <c r="I353" s="23"/>
      <c r="J353" s="96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">
      <c r="D354" s="25"/>
      <c r="E354" s="25"/>
      <c r="H354" s="23"/>
      <c r="I354" s="23"/>
      <c r="J354" s="96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">
      <c r="D355" s="25"/>
      <c r="E355" s="25"/>
      <c r="H355" s="23"/>
      <c r="I355" s="23"/>
      <c r="J355" s="96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">
      <c r="D356" s="25"/>
      <c r="E356" s="25"/>
      <c r="H356" s="23"/>
      <c r="I356" s="23"/>
      <c r="J356" s="96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">
      <c r="D357" s="25"/>
      <c r="E357" s="25"/>
      <c r="H357" s="23"/>
      <c r="I357" s="23"/>
      <c r="J357" s="96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">
      <c r="D358" s="25"/>
      <c r="E358" s="25"/>
      <c r="H358" s="23"/>
      <c r="I358" s="23"/>
      <c r="J358" s="96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">
      <c r="D359" s="25"/>
      <c r="E359" s="25"/>
      <c r="H359" s="23"/>
      <c r="I359" s="23"/>
      <c r="J359" s="96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">
      <c r="D360" s="25"/>
      <c r="E360" s="25"/>
      <c r="H360" s="23"/>
      <c r="I360" s="23"/>
      <c r="J360" s="96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">
      <c r="D361" s="25"/>
      <c r="E361" s="25"/>
      <c r="H361" s="23"/>
      <c r="I361" s="23"/>
      <c r="J361" s="96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">
      <c r="D362" s="25"/>
      <c r="E362" s="25"/>
      <c r="H362" s="23"/>
      <c r="I362" s="23"/>
      <c r="J362" s="96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">
      <c r="D363" s="25"/>
      <c r="E363" s="25"/>
      <c r="H363" s="23"/>
      <c r="I363" s="23"/>
      <c r="J363" s="96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">
      <c r="D364" s="25"/>
      <c r="E364" s="25"/>
      <c r="H364" s="23"/>
      <c r="I364" s="23"/>
      <c r="J364" s="96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">
      <c r="D365" s="25"/>
      <c r="E365" s="25"/>
      <c r="H365" s="23"/>
      <c r="I365" s="23"/>
      <c r="J365" s="96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">
      <c r="D366" s="25"/>
      <c r="E366" s="25"/>
      <c r="H366" s="23"/>
      <c r="I366" s="23"/>
      <c r="J366" s="96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">
      <c r="D367" s="25"/>
      <c r="E367" s="25"/>
      <c r="H367" s="23"/>
      <c r="I367" s="23"/>
      <c r="J367" s="96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">
      <c r="D368" s="25"/>
      <c r="E368" s="25"/>
      <c r="H368" s="23"/>
      <c r="I368" s="23"/>
      <c r="J368" s="96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">
      <c r="D369" s="25"/>
      <c r="E369" s="25"/>
      <c r="H369" s="23"/>
      <c r="I369" s="23"/>
      <c r="J369" s="96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">
      <c r="D370" s="25"/>
      <c r="E370" s="25"/>
      <c r="H370" s="23"/>
      <c r="I370" s="23"/>
      <c r="J370" s="96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">
      <c r="D371" s="25"/>
      <c r="E371" s="25"/>
      <c r="H371" s="23"/>
      <c r="I371" s="23"/>
      <c r="J371" s="96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">
      <c r="D372" s="25"/>
      <c r="E372" s="25"/>
      <c r="H372" s="23"/>
      <c r="I372" s="23"/>
      <c r="J372" s="96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">
      <c r="D373" s="25"/>
      <c r="E373" s="25"/>
      <c r="H373" s="23"/>
      <c r="I373" s="23"/>
      <c r="J373" s="96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">
      <c r="D374" s="25"/>
      <c r="E374" s="25"/>
      <c r="H374" s="23"/>
      <c r="I374" s="23"/>
      <c r="J374" s="96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">
      <c r="D375" s="25"/>
      <c r="E375" s="25"/>
      <c r="H375" s="23"/>
      <c r="I375" s="23"/>
      <c r="J375" s="96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">
      <c r="D376" s="25"/>
      <c r="E376" s="25"/>
      <c r="H376" s="23"/>
      <c r="I376" s="23"/>
      <c r="J376" s="96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">
      <c r="D377" s="25"/>
      <c r="E377" s="25"/>
      <c r="H377" s="23"/>
      <c r="I377" s="23"/>
      <c r="J377" s="96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">
      <c r="D378" s="25"/>
      <c r="E378" s="25"/>
      <c r="H378" s="23"/>
      <c r="I378" s="23"/>
      <c r="J378" s="96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">
      <c r="D379" s="25"/>
      <c r="E379" s="25"/>
      <c r="H379" s="23"/>
      <c r="I379" s="23"/>
      <c r="J379" s="96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">
      <c r="D380" s="25"/>
      <c r="E380" s="25"/>
      <c r="H380" s="23"/>
      <c r="I380" s="23"/>
      <c r="J380" s="96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">
      <c r="D381" s="25"/>
      <c r="E381" s="25"/>
      <c r="H381" s="23"/>
      <c r="I381" s="23"/>
      <c r="J381" s="96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">
      <c r="D382" s="25"/>
      <c r="E382" s="25"/>
      <c r="H382" s="23"/>
      <c r="I382" s="23"/>
      <c r="J382" s="96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">
      <c r="D383" s="25"/>
      <c r="E383" s="25"/>
      <c r="H383" s="23"/>
      <c r="I383" s="23"/>
      <c r="J383" s="96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">
      <c r="D384" s="25"/>
      <c r="E384" s="25"/>
      <c r="H384" s="23"/>
      <c r="I384" s="23"/>
      <c r="J384" s="96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">
      <c r="D385" s="25"/>
      <c r="E385" s="25"/>
      <c r="H385" s="23"/>
      <c r="I385" s="23"/>
      <c r="J385" s="96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">
      <c r="D386" s="25"/>
      <c r="E386" s="25"/>
      <c r="H386" s="23"/>
      <c r="I386" s="23"/>
      <c r="J386" s="96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">
      <c r="D387" s="25"/>
      <c r="E387" s="25"/>
      <c r="H387" s="23"/>
      <c r="I387" s="23"/>
      <c r="J387" s="96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">
      <c r="D388" s="25"/>
      <c r="E388" s="25"/>
      <c r="H388" s="23"/>
      <c r="I388" s="23"/>
      <c r="J388" s="96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">
      <c r="D389" s="25"/>
      <c r="E389" s="25"/>
      <c r="H389" s="23"/>
      <c r="I389" s="23"/>
      <c r="J389" s="96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">
      <c r="D390" s="25"/>
      <c r="E390" s="25"/>
      <c r="H390" s="23"/>
      <c r="I390" s="23"/>
      <c r="J390" s="96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">
      <c r="D391" s="25"/>
      <c r="E391" s="25"/>
      <c r="H391" s="23"/>
      <c r="I391" s="23"/>
      <c r="J391" s="96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">
      <c r="D392" s="25"/>
      <c r="E392" s="25"/>
      <c r="H392" s="23"/>
      <c r="I392" s="23"/>
      <c r="J392" s="96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">
      <c r="D393" s="25"/>
      <c r="E393" s="25"/>
      <c r="H393" s="23"/>
      <c r="I393" s="23"/>
      <c r="J393" s="96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">
      <c r="D394" s="25"/>
      <c r="E394" s="25"/>
      <c r="H394" s="23"/>
      <c r="I394" s="23"/>
      <c r="J394" s="96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">
      <c r="D395" s="25"/>
      <c r="E395" s="25"/>
      <c r="H395" s="23"/>
      <c r="I395" s="23"/>
      <c r="J395" s="96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">
      <c r="D396" s="25"/>
      <c r="E396" s="25"/>
      <c r="H396" s="23"/>
      <c r="I396" s="23"/>
      <c r="J396" s="96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">
      <c r="D397" s="25"/>
      <c r="E397" s="25"/>
      <c r="H397" s="23"/>
      <c r="I397" s="23"/>
      <c r="J397" s="96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">
      <c r="D398" s="25"/>
      <c r="E398" s="25"/>
      <c r="H398" s="23"/>
      <c r="I398" s="23"/>
      <c r="J398" s="96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">
      <c r="D399" s="25"/>
      <c r="E399" s="25"/>
      <c r="H399" s="23"/>
      <c r="I399" s="23"/>
      <c r="J399" s="96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">
      <c r="D400" s="25"/>
      <c r="E400" s="25"/>
      <c r="H400" s="23"/>
      <c r="I400" s="23"/>
      <c r="J400" s="96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">
      <c r="D401" s="25"/>
      <c r="E401" s="25"/>
      <c r="H401" s="23"/>
      <c r="I401" s="23"/>
      <c r="J401" s="96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">
      <c r="D402" s="25"/>
      <c r="E402" s="25"/>
      <c r="H402" s="23"/>
      <c r="I402" s="23"/>
      <c r="J402" s="96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">
      <c r="D403" s="25"/>
      <c r="E403" s="25"/>
      <c r="H403" s="23"/>
      <c r="I403" s="23"/>
      <c r="J403" s="96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">
      <c r="D404" s="25"/>
      <c r="E404" s="25"/>
      <c r="H404" s="23"/>
      <c r="I404" s="23"/>
      <c r="J404" s="96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">
      <c r="D405" s="25"/>
      <c r="E405" s="25"/>
      <c r="H405" s="23"/>
      <c r="I405" s="23"/>
      <c r="J405" s="96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">
      <c r="D406" s="25"/>
      <c r="E406" s="25"/>
      <c r="H406" s="23"/>
      <c r="I406" s="23"/>
      <c r="J406" s="96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">
      <c r="D407" s="25"/>
      <c r="E407" s="25"/>
      <c r="H407" s="23"/>
      <c r="I407" s="23"/>
      <c r="J407" s="96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">
      <c r="D408" s="25"/>
      <c r="E408" s="25"/>
      <c r="H408" s="23"/>
      <c r="I408" s="23"/>
      <c r="J408" s="96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">
      <c r="D409" s="25"/>
      <c r="E409" s="25"/>
      <c r="H409" s="23"/>
      <c r="I409" s="23"/>
      <c r="J409" s="96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">
      <c r="D410" s="25"/>
      <c r="E410" s="25"/>
      <c r="H410" s="23"/>
      <c r="I410" s="23"/>
      <c r="J410" s="96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">
      <c r="D411" s="25"/>
      <c r="E411" s="25"/>
      <c r="H411" s="23"/>
      <c r="I411" s="23"/>
      <c r="J411" s="96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">
      <c r="D412" s="25"/>
      <c r="E412" s="25"/>
      <c r="H412" s="23"/>
      <c r="I412" s="23"/>
      <c r="J412" s="96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">
      <c r="D413" s="25"/>
      <c r="E413" s="25"/>
      <c r="H413" s="23"/>
      <c r="I413" s="23"/>
      <c r="J413" s="96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">
      <c r="D414" s="25"/>
      <c r="E414" s="25"/>
      <c r="H414" s="23"/>
      <c r="I414" s="23"/>
      <c r="J414" s="96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">
      <c r="D415" s="25"/>
      <c r="E415" s="25"/>
      <c r="H415" s="23"/>
      <c r="I415" s="23"/>
      <c r="J415" s="96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">
      <c r="D416" s="25"/>
      <c r="E416" s="25"/>
      <c r="H416" s="23"/>
      <c r="I416" s="23"/>
      <c r="J416" s="96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">
      <c r="D417" s="25"/>
      <c r="E417" s="25"/>
      <c r="H417" s="23"/>
      <c r="I417" s="23"/>
      <c r="J417" s="96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">
      <c r="D418" s="25"/>
      <c r="E418" s="25"/>
      <c r="H418" s="23"/>
      <c r="I418" s="23"/>
      <c r="J418" s="96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">
      <c r="D419" s="25"/>
      <c r="E419" s="25"/>
      <c r="H419" s="23"/>
      <c r="I419" s="23"/>
      <c r="J419" s="96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">
      <c r="D420" s="25"/>
      <c r="E420" s="25"/>
      <c r="H420" s="23"/>
      <c r="I420" s="23"/>
      <c r="J420" s="96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">
      <c r="D421" s="25"/>
      <c r="E421" s="25"/>
      <c r="H421" s="23"/>
      <c r="I421" s="23"/>
      <c r="J421" s="96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">
      <c r="D422" s="25"/>
      <c r="E422" s="25"/>
      <c r="H422" s="23"/>
      <c r="I422" s="23"/>
      <c r="J422" s="96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">
      <c r="D423" s="25"/>
      <c r="E423" s="25"/>
      <c r="H423" s="23"/>
      <c r="I423" s="23"/>
      <c r="J423" s="96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">
      <c r="D424" s="25"/>
      <c r="E424" s="25"/>
      <c r="H424" s="23"/>
      <c r="I424" s="23"/>
      <c r="J424" s="96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">
      <c r="D425" s="25"/>
      <c r="E425" s="25"/>
      <c r="H425" s="23"/>
      <c r="I425" s="23"/>
      <c r="J425" s="96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">
      <c r="D426" s="25"/>
      <c r="E426" s="25"/>
      <c r="H426" s="23"/>
      <c r="I426" s="23"/>
      <c r="J426" s="96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">
      <c r="D427" s="25"/>
      <c r="E427" s="25"/>
      <c r="H427" s="23"/>
      <c r="I427" s="23"/>
      <c r="J427" s="96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">
      <c r="D428" s="25"/>
      <c r="E428" s="25"/>
      <c r="H428" s="23"/>
      <c r="I428" s="23"/>
      <c r="J428" s="96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">
      <c r="D429" s="25"/>
      <c r="E429" s="25"/>
      <c r="H429" s="23"/>
      <c r="I429" s="23"/>
      <c r="J429" s="96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">
      <c r="D430" s="25"/>
      <c r="E430" s="25"/>
      <c r="H430" s="23"/>
      <c r="I430" s="23"/>
      <c r="J430" s="96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">
      <c r="D431" s="25"/>
      <c r="E431" s="25"/>
      <c r="H431" s="23"/>
      <c r="I431" s="23"/>
      <c r="J431" s="96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">
      <c r="D432" s="25"/>
      <c r="E432" s="25"/>
      <c r="H432" s="23"/>
      <c r="I432" s="23"/>
      <c r="J432" s="96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">
      <c r="D433" s="25"/>
      <c r="E433" s="25"/>
      <c r="H433" s="23"/>
      <c r="I433" s="23"/>
      <c r="J433" s="96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">
      <c r="D434" s="25"/>
      <c r="E434" s="25"/>
      <c r="H434" s="23"/>
      <c r="I434" s="23"/>
      <c r="J434" s="96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">
      <c r="D435" s="25"/>
      <c r="E435" s="25"/>
      <c r="H435" s="23"/>
      <c r="I435" s="23"/>
      <c r="J435" s="96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">
      <c r="D436" s="25"/>
      <c r="E436" s="25"/>
      <c r="H436" s="23"/>
      <c r="I436" s="23"/>
      <c r="J436" s="96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">
      <c r="D437" s="25"/>
      <c r="E437" s="25"/>
      <c r="H437" s="23"/>
      <c r="I437" s="23"/>
      <c r="J437" s="96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">
      <c r="D438" s="25"/>
      <c r="E438" s="25"/>
      <c r="H438" s="23"/>
      <c r="I438" s="23"/>
      <c r="J438" s="96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">
      <c r="D439" s="25"/>
      <c r="E439" s="25"/>
      <c r="H439" s="23"/>
      <c r="I439" s="23"/>
      <c r="J439" s="96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">
      <c r="D440" s="25"/>
      <c r="E440" s="25"/>
      <c r="H440" s="23"/>
      <c r="I440" s="23"/>
      <c r="J440" s="96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">
      <c r="D441" s="25"/>
      <c r="E441" s="25"/>
      <c r="H441" s="23"/>
      <c r="I441" s="23"/>
      <c r="J441" s="96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">
      <c r="D442" s="25"/>
      <c r="E442" s="25"/>
      <c r="H442" s="23"/>
      <c r="I442" s="23"/>
      <c r="J442" s="96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">
      <c r="D443" s="25"/>
      <c r="E443" s="25"/>
      <c r="H443" s="23"/>
      <c r="I443" s="23"/>
      <c r="J443" s="96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">
      <c r="D444" s="25"/>
      <c r="E444" s="25"/>
      <c r="H444" s="23"/>
      <c r="I444" s="23"/>
      <c r="J444" s="96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">
      <c r="D445" s="25"/>
      <c r="E445" s="25"/>
      <c r="H445" s="23"/>
      <c r="I445" s="23"/>
      <c r="J445" s="96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">
      <c r="D446" s="25"/>
      <c r="E446" s="25"/>
      <c r="H446" s="23"/>
      <c r="I446" s="23"/>
      <c r="J446" s="96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">
      <c r="D447" s="25"/>
      <c r="E447" s="25"/>
      <c r="H447" s="23"/>
      <c r="I447" s="23"/>
      <c r="J447" s="96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">
      <c r="D448" s="25"/>
      <c r="E448" s="25"/>
      <c r="H448" s="23"/>
      <c r="I448" s="23"/>
      <c r="J448" s="96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">
      <c r="D449" s="25"/>
      <c r="E449" s="25"/>
      <c r="H449" s="23"/>
      <c r="I449" s="23"/>
      <c r="J449" s="96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">
      <c r="D450" s="25"/>
      <c r="E450" s="25"/>
      <c r="H450" s="23"/>
      <c r="I450" s="23"/>
      <c r="J450" s="96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">
      <c r="D451" s="25"/>
      <c r="E451" s="25"/>
      <c r="H451" s="23"/>
      <c r="I451" s="23"/>
      <c r="J451" s="96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">
      <c r="D452" s="25"/>
      <c r="E452" s="25"/>
      <c r="H452" s="23"/>
      <c r="I452" s="23"/>
      <c r="J452" s="96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">
      <c r="D453" s="25"/>
      <c r="E453" s="25"/>
      <c r="H453" s="23"/>
      <c r="I453" s="23"/>
      <c r="J453" s="96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">
      <c r="D454" s="25"/>
      <c r="E454" s="25"/>
      <c r="H454" s="23"/>
      <c r="I454" s="23"/>
      <c r="J454" s="96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">
      <c r="D455" s="25"/>
      <c r="E455" s="25"/>
      <c r="H455" s="23"/>
      <c r="I455" s="23"/>
      <c r="J455" s="96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">
      <c r="D456" s="25"/>
      <c r="E456" s="25"/>
      <c r="H456" s="23"/>
      <c r="I456" s="23"/>
      <c r="J456" s="96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">
      <c r="D457" s="25"/>
      <c r="E457" s="25"/>
      <c r="H457" s="23"/>
      <c r="I457" s="23"/>
      <c r="J457" s="96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">
      <c r="D458" s="25"/>
      <c r="E458" s="25"/>
      <c r="H458" s="23"/>
      <c r="I458" s="23"/>
      <c r="J458" s="96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">
      <c r="D459" s="25"/>
      <c r="E459" s="25"/>
      <c r="H459" s="23"/>
      <c r="I459" s="23"/>
      <c r="J459" s="96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">
      <c r="D460" s="25"/>
      <c r="E460" s="25"/>
      <c r="H460" s="23"/>
      <c r="I460" s="23"/>
      <c r="J460" s="96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">
      <c r="D461" s="25"/>
      <c r="E461" s="25"/>
      <c r="H461" s="23"/>
      <c r="I461" s="23"/>
      <c r="J461" s="96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">
      <c r="D462" s="25"/>
      <c r="E462" s="25"/>
      <c r="H462" s="23"/>
      <c r="I462" s="23"/>
      <c r="J462" s="96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">
      <c r="D463" s="25"/>
      <c r="E463" s="25"/>
      <c r="H463" s="23"/>
      <c r="I463" s="23"/>
      <c r="J463" s="96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">
      <c r="D464" s="25"/>
      <c r="E464" s="25"/>
      <c r="H464" s="23"/>
      <c r="I464" s="23"/>
      <c r="J464" s="96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">
      <c r="D465" s="25"/>
      <c r="E465" s="25"/>
      <c r="H465" s="23"/>
      <c r="I465" s="23"/>
      <c r="J465" s="96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">
      <c r="D466" s="25"/>
      <c r="E466" s="25"/>
      <c r="H466" s="23"/>
      <c r="I466" s="23"/>
      <c r="J466" s="96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">
      <c r="D467" s="25"/>
      <c r="E467" s="25"/>
      <c r="H467" s="23"/>
      <c r="I467" s="23"/>
      <c r="J467" s="96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">
      <c r="D468" s="25"/>
      <c r="E468" s="25"/>
      <c r="H468" s="23"/>
      <c r="I468" s="23"/>
      <c r="J468" s="96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">
      <c r="D469" s="25"/>
      <c r="E469" s="25"/>
      <c r="H469" s="23"/>
      <c r="I469" s="23"/>
      <c r="J469" s="96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">
      <c r="D470" s="25"/>
      <c r="E470" s="25"/>
      <c r="H470" s="23"/>
      <c r="I470" s="23"/>
      <c r="J470" s="96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">
      <c r="D471" s="25"/>
      <c r="E471" s="25"/>
      <c r="H471" s="23"/>
      <c r="I471" s="23"/>
      <c r="J471" s="96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">
      <c r="D472" s="25"/>
      <c r="E472" s="25"/>
      <c r="H472" s="23"/>
      <c r="I472" s="23"/>
      <c r="J472" s="96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">
      <c r="D473" s="25"/>
      <c r="E473" s="25"/>
      <c r="H473" s="23"/>
      <c r="I473" s="23"/>
      <c r="J473" s="96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">
      <c r="D474" s="25"/>
      <c r="E474" s="25"/>
      <c r="H474" s="23"/>
      <c r="I474" s="23"/>
      <c r="J474" s="96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">
      <c r="D475" s="25"/>
      <c r="E475" s="25"/>
      <c r="H475" s="23"/>
      <c r="I475" s="23"/>
      <c r="J475" s="96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">
      <c r="D476" s="25"/>
      <c r="E476" s="25"/>
      <c r="H476" s="23"/>
      <c r="I476" s="23"/>
      <c r="J476" s="96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">
      <c r="D477" s="25"/>
      <c r="E477" s="25"/>
      <c r="H477" s="23"/>
      <c r="I477" s="23"/>
      <c r="J477" s="96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">
      <c r="D478" s="25"/>
      <c r="E478" s="25"/>
      <c r="H478" s="23"/>
      <c r="I478" s="23"/>
      <c r="J478" s="96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">
      <c r="D479" s="25"/>
      <c r="E479" s="25"/>
      <c r="H479" s="23"/>
      <c r="I479" s="23"/>
      <c r="J479" s="96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">
      <c r="D480" s="25"/>
      <c r="E480" s="25"/>
      <c r="H480" s="23"/>
      <c r="I480" s="23"/>
      <c r="J480" s="96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">
      <c r="D481" s="25"/>
      <c r="E481" s="25"/>
      <c r="H481" s="23"/>
      <c r="I481" s="23"/>
      <c r="J481" s="96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">
      <c r="D482" s="25"/>
      <c r="E482" s="25"/>
      <c r="H482" s="23"/>
      <c r="I482" s="23"/>
      <c r="J482" s="96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">
      <c r="D483" s="25"/>
      <c r="E483" s="25"/>
      <c r="H483" s="23"/>
      <c r="I483" s="23"/>
      <c r="J483" s="96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">
      <c r="D484" s="25"/>
      <c r="E484" s="25"/>
      <c r="H484" s="23"/>
      <c r="I484" s="23"/>
      <c r="J484" s="96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">
      <c r="D485" s="25"/>
      <c r="E485" s="25"/>
      <c r="H485" s="23"/>
      <c r="I485" s="23"/>
      <c r="J485" s="96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">
      <c r="D486" s="25"/>
      <c r="E486" s="25"/>
      <c r="H486" s="23"/>
      <c r="I486" s="23"/>
      <c r="J486" s="96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">
      <c r="D487" s="25"/>
      <c r="E487" s="25"/>
      <c r="H487" s="23"/>
      <c r="I487" s="23"/>
      <c r="J487" s="96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">
      <c r="D488" s="25"/>
      <c r="E488" s="25"/>
      <c r="H488" s="23"/>
      <c r="I488" s="23"/>
      <c r="J488" s="96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">
      <c r="D489" s="25"/>
      <c r="E489" s="25"/>
      <c r="H489" s="23"/>
      <c r="I489" s="23"/>
      <c r="J489" s="96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">
      <c r="D490" s="25"/>
      <c r="E490" s="25"/>
      <c r="H490" s="23"/>
      <c r="I490" s="23"/>
      <c r="J490" s="96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">
      <c r="D491" s="25"/>
      <c r="E491" s="25"/>
      <c r="H491" s="23"/>
      <c r="I491" s="23"/>
      <c r="J491" s="96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">
      <c r="D492" s="25"/>
      <c r="E492" s="25"/>
      <c r="H492" s="23"/>
      <c r="I492" s="23"/>
      <c r="J492" s="96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">
      <c r="D493" s="25"/>
      <c r="E493" s="25"/>
      <c r="H493" s="23"/>
      <c r="I493" s="23"/>
      <c r="J493" s="96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">
      <c r="D494" s="25"/>
      <c r="E494" s="25"/>
      <c r="H494" s="23"/>
      <c r="I494" s="23"/>
      <c r="J494" s="96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">
      <c r="D495" s="25"/>
      <c r="E495" s="25"/>
      <c r="H495" s="23"/>
      <c r="I495" s="23"/>
      <c r="J495" s="96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">
      <c r="D496" s="25"/>
      <c r="E496" s="25"/>
      <c r="H496" s="23"/>
      <c r="I496" s="23"/>
      <c r="J496" s="96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">
      <c r="D497" s="25"/>
      <c r="E497" s="25"/>
      <c r="H497" s="23"/>
      <c r="I497" s="23"/>
      <c r="J497" s="96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">
      <c r="D498" s="25"/>
      <c r="E498" s="25"/>
      <c r="H498" s="23"/>
      <c r="I498" s="23"/>
      <c r="J498" s="96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">
      <c r="D499" s="25"/>
      <c r="E499" s="25"/>
      <c r="H499" s="23"/>
      <c r="I499" s="23"/>
      <c r="J499" s="96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">
      <c r="D500" s="25"/>
      <c r="E500" s="25"/>
      <c r="H500" s="23"/>
      <c r="I500" s="23"/>
      <c r="J500" s="96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">
      <c r="D501" s="25"/>
      <c r="E501" s="25"/>
      <c r="H501" s="23"/>
      <c r="I501" s="23"/>
      <c r="J501" s="96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">
      <c r="D502" s="25"/>
      <c r="E502" s="25"/>
      <c r="H502" s="23"/>
      <c r="I502" s="23"/>
      <c r="J502" s="96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">
      <c r="D503" s="25"/>
      <c r="E503" s="25"/>
      <c r="H503" s="23"/>
      <c r="I503" s="23"/>
      <c r="J503" s="96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">
      <c r="D504" s="25"/>
      <c r="E504" s="25"/>
      <c r="H504" s="23"/>
      <c r="I504" s="23"/>
      <c r="J504" s="96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">
      <c r="D505" s="25"/>
      <c r="E505" s="25"/>
      <c r="H505" s="23"/>
      <c r="I505" s="23"/>
      <c r="J505" s="96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">
      <c r="D506" s="25"/>
      <c r="E506" s="25"/>
      <c r="H506" s="23"/>
      <c r="I506" s="23"/>
      <c r="J506" s="96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">
      <c r="D507" s="25"/>
      <c r="E507" s="25"/>
      <c r="H507" s="23"/>
      <c r="I507" s="23"/>
      <c r="J507" s="96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">
      <c r="D508" s="25"/>
      <c r="E508" s="25"/>
      <c r="H508" s="23"/>
      <c r="I508" s="23"/>
      <c r="J508" s="96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">
      <c r="D509" s="25"/>
      <c r="E509" s="25"/>
      <c r="H509" s="23"/>
      <c r="I509" s="23"/>
      <c r="J509" s="96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">
      <c r="D510" s="25"/>
      <c r="E510" s="25"/>
      <c r="H510" s="23"/>
      <c r="I510" s="23"/>
      <c r="J510" s="96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">
      <c r="D511" s="25"/>
      <c r="E511" s="25"/>
      <c r="H511" s="23"/>
      <c r="I511" s="23"/>
      <c r="J511" s="96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">
      <c r="D512" s="25"/>
      <c r="E512" s="25"/>
      <c r="H512" s="23"/>
      <c r="I512" s="23"/>
      <c r="J512" s="96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">
      <c r="D513" s="25"/>
      <c r="E513" s="25"/>
      <c r="H513" s="23"/>
      <c r="I513" s="23"/>
      <c r="J513" s="96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">
      <c r="D514" s="25"/>
      <c r="E514" s="25"/>
      <c r="H514" s="23"/>
      <c r="I514" s="23"/>
      <c r="J514" s="96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">
      <c r="D515" s="25"/>
      <c r="E515" s="25"/>
      <c r="H515" s="23"/>
      <c r="I515" s="23"/>
      <c r="J515" s="96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">
      <c r="D516" s="25"/>
      <c r="E516" s="25"/>
      <c r="H516" s="23"/>
      <c r="I516" s="23"/>
      <c r="J516" s="96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">
      <c r="D517" s="25"/>
      <c r="E517" s="25"/>
      <c r="H517" s="23"/>
      <c r="I517" s="23"/>
      <c r="J517" s="96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">
      <c r="D518" s="25"/>
      <c r="E518" s="25"/>
      <c r="H518" s="23"/>
      <c r="I518" s="23"/>
      <c r="J518" s="96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">
      <c r="D519" s="25"/>
      <c r="E519" s="25"/>
      <c r="H519" s="23"/>
      <c r="I519" s="23"/>
      <c r="J519" s="96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">
      <c r="D520" s="25"/>
      <c r="E520" s="25"/>
      <c r="H520" s="23"/>
      <c r="I520" s="23"/>
      <c r="J520" s="96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">
      <c r="D521" s="25"/>
      <c r="E521" s="25"/>
      <c r="H521" s="23"/>
      <c r="I521" s="23"/>
      <c r="J521" s="96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">
      <c r="D522" s="25"/>
      <c r="E522" s="25"/>
      <c r="H522" s="23"/>
      <c r="I522" s="23"/>
      <c r="J522" s="96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">
      <c r="D523" s="25"/>
      <c r="E523" s="25"/>
      <c r="H523" s="23"/>
      <c r="I523" s="23"/>
      <c r="J523" s="96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">
      <c r="D524" s="25"/>
      <c r="E524" s="25"/>
      <c r="H524" s="23"/>
      <c r="I524" s="23"/>
      <c r="J524" s="96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">
      <c r="D525" s="25"/>
      <c r="E525" s="25"/>
      <c r="H525" s="23"/>
      <c r="I525" s="23"/>
      <c r="J525" s="96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">
      <c r="D526" s="25"/>
      <c r="E526" s="25"/>
      <c r="H526" s="23"/>
      <c r="I526" s="23"/>
      <c r="J526" s="96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">
      <c r="D527" s="25"/>
      <c r="E527" s="25"/>
      <c r="H527" s="23"/>
      <c r="I527" s="23"/>
      <c r="J527" s="96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">
      <c r="D528" s="25"/>
      <c r="E528" s="25"/>
      <c r="H528" s="23"/>
      <c r="I528" s="23"/>
      <c r="J528" s="96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">
      <c r="D529" s="25"/>
      <c r="E529" s="25"/>
      <c r="H529" s="23"/>
      <c r="I529" s="23"/>
      <c r="J529" s="96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">
      <c r="D530" s="25"/>
      <c r="E530" s="25"/>
      <c r="H530" s="23"/>
      <c r="I530" s="23"/>
      <c r="J530" s="96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">
      <c r="D531" s="25"/>
      <c r="E531" s="25"/>
      <c r="H531" s="23"/>
      <c r="I531" s="23"/>
      <c r="J531" s="96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">
      <c r="D532" s="25"/>
      <c r="E532" s="25"/>
      <c r="H532" s="23"/>
      <c r="I532" s="23"/>
      <c r="J532" s="96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">
      <c r="D533" s="25"/>
      <c r="E533" s="25"/>
      <c r="H533" s="23"/>
      <c r="I533" s="23"/>
      <c r="J533" s="96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">
      <c r="D534" s="25"/>
      <c r="E534" s="25"/>
      <c r="H534" s="23"/>
      <c r="I534" s="23"/>
      <c r="J534" s="96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">
      <c r="D535" s="25"/>
      <c r="E535" s="25"/>
      <c r="H535" s="23"/>
      <c r="I535" s="23"/>
      <c r="J535" s="96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">
      <c r="D536" s="25"/>
      <c r="E536" s="25"/>
      <c r="H536" s="23"/>
      <c r="I536" s="23"/>
      <c r="J536" s="96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">
      <c r="D537" s="25"/>
      <c r="E537" s="25"/>
      <c r="H537" s="23"/>
      <c r="I537" s="23"/>
      <c r="J537" s="96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">
      <c r="D538" s="25"/>
      <c r="E538" s="25"/>
      <c r="H538" s="23"/>
      <c r="I538" s="23"/>
      <c r="J538" s="96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">
      <c r="D539" s="25"/>
      <c r="E539" s="25"/>
      <c r="H539" s="23"/>
      <c r="I539" s="23"/>
      <c r="J539" s="96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">
      <c r="D540" s="25"/>
      <c r="E540" s="25"/>
      <c r="H540" s="23"/>
      <c r="I540" s="23"/>
      <c r="J540" s="96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">
      <c r="D541" s="25"/>
      <c r="E541" s="25"/>
      <c r="H541" s="23"/>
      <c r="I541" s="23"/>
      <c r="J541" s="96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">
      <c r="D542" s="25"/>
      <c r="E542" s="25"/>
      <c r="H542" s="23"/>
      <c r="I542" s="23"/>
      <c r="J542" s="96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">
      <c r="D543" s="25"/>
      <c r="E543" s="25"/>
      <c r="H543" s="23"/>
      <c r="I543" s="23"/>
      <c r="J543" s="96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">
      <c r="D544" s="25"/>
      <c r="E544" s="25"/>
      <c r="H544" s="23"/>
      <c r="I544" s="23"/>
      <c r="J544" s="96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">
      <c r="D545" s="25"/>
      <c r="E545" s="25"/>
      <c r="H545" s="23"/>
      <c r="I545" s="23"/>
      <c r="J545" s="96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">
      <c r="D546" s="25"/>
      <c r="E546" s="25"/>
      <c r="H546" s="23"/>
      <c r="I546" s="23"/>
      <c r="J546" s="96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">
      <c r="D547" s="25"/>
      <c r="E547" s="25"/>
      <c r="H547" s="23"/>
      <c r="I547" s="23"/>
      <c r="J547" s="96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">
      <c r="D548" s="25"/>
      <c r="E548" s="25"/>
      <c r="H548" s="23"/>
      <c r="I548" s="23"/>
      <c r="J548" s="96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">
      <c r="D549" s="25"/>
      <c r="E549" s="25"/>
      <c r="H549" s="23"/>
      <c r="I549" s="23"/>
      <c r="J549" s="96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">
      <c r="D550" s="25"/>
      <c r="E550" s="25"/>
      <c r="H550" s="23"/>
      <c r="I550" s="23"/>
      <c r="J550" s="96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">
      <c r="D551" s="25"/>
      <c r="E551" s="25"/>
      <c r="H551" s="23"/>
      <c r="I551" s="23"/>
      <c r="J551" s="96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">
      <c r="D552" s="25"/>
      <c r="E552" s="25"/>
      <c r="H552" s="23"/>
      <c r="I552" s="23"/>
      <c r="J552" s="96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">
      <c r="D553" s="25"/>
      <c r="E553" s="25"/>
      <c r="H553" s="23"/>
      <c r="I553" s="23"/>
      <c r="J553" s="96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">
      <c r="D554" s="25"/>
      <c r="E554" s="25"/>
      <c r="H554" s="23"/>
      <c r="I554" s="23"/>
      <c r="J554" s="96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">
      <c r="D555" s="25"/>
      <c r="E555" s="25"/>
      <c r="H555" s="23"/>
      <c r="I555" s="23"/>
      <c r="J555" s="96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">
      <c r="D556" s="25"/>
      <c r="E556" s="25"/>
      <c r="H556" s="23"/>
      <c r="I556" s="23"/>
      <c r="J556" s="96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">
      <c r="D557" s="25"/>
      <c r="E557" s="25"/>
      <c r="H557" s="23"/>
      <c r="I557" s="23"/>
      <c r="J557" s="96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">
      <c r="D558" s="25"/>
      <c r="E558" s="25"/>
      <c r="H558" s="23"/>
      <c r="I558" s="23"/>
      <c r="J558" s="96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">
      <c r="D559" s="25"/>
      <c r="E559" s="25"/>
      <c r="H559" s="23"/>
      <c r="I559" s="23"/>
      <c r="J559" s="96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">
      <c r="D560" s="25"/>
      <c r="E560" s="25"/>
      <c r="H560" s="23"/>
      <c r="I560" s="23"/>
      <c r="J560" s="96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">
      <c r="D561" s="25"/>
      <c r="E561" s="25"/>
      <c r="H561" s="23"/>
      <c r="I561" s="23"/>
      <c r="J561" s="96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">
      <c r="D562" s="25"/>
      <c r="E562" s="25"/>
      <c r="H562" s="23"/>
      <c r="I562" s="23"/>
      <c r="J562" s="96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">
      <c r="D563" s="25"/>
      <c r="E563" s="25"/>
      <c r="H563" s="23"/>
      <c r="I563" s="23"/>
      <c r="J563" s="96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">
      <c r="D564" s="25"/>
      <c r="E564" s="25"/>
      <c r="H564" s="23"/>
      <c r="I564" s="23"/>
      <c r="J564" s="96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">
      <c r="D565" s="25"/>
      <c r="E565" s="25"/>
      <c r="H565" s="23"/>
      <c r="I565" s="23"/>
      <c r="J565" s="96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">
      <c r="D566" s="25"/>
      <c r="E566" s="25"/>
      <c r="H566" s="23"/>
      <c r="I566" s="23"/>
      <c r="J566" s="96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">
      <c r="D567" s="25"/>
      <c r="E567" s="25"/>
      <c r="H567" s="23"/>
      <c r="I567" s="23"/>
      <c r="J567" s="96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">
      <c r="D568" s="25"/>
      <c r="E568" s="25"/>
      <c r="H568" s="23"/>
      <c r="I568" s="23"/>
      <c r="J568" s="96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">
      <c r="D569" s="25"/>
      <c r="E569" s="25"/>
      <c r="H569" s="23"/>
      <c r="I569" s="23"/>
      <c r="J569" s="96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">
      <c r="D570" s="25"/>
      <c r="E570" s="25"/>
      <c r="H570" s="23"/>
      <c r="I570" s="23"/>
      <c r="J570" s="96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">
      <c r="D571" s="25"/>
      <c r="E571" s="25"/>
      <c r="H571" s="23"/>
      <c r="I571" s="23"/>
      <c r="J571" s="96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">
      <c r="D572" s="25"/>
      <c r="E572" s="25"/>
      <c r="H572" s="23"/>
      <c r="I572" s="23"/>
      <c r="J572" s="96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">
      <c r="D573" s="25"/>
      <c r="E573" s="25"/>
      <c r="H573" s="23"/>
      <c r="I573" s="23"/>
      <c r="J573" s="96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">
      <c r="D574" s="25"/>
      <c r="E574" s="25"/>
      <c r="H574" s="23"/>
      <c r="I574" s="23"/>
      <c r="J574" s="96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">
      <c r="D575" s="25"/>
      <c r="E575" s="25"/>
      <c r="H575" s="23"/>
      <c r="I575" s="23"/>
      <c r="J575" s="96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">
      <c r="D576" s="25"/>
      <c r="E576" s="25"/>
      <c r="H576" s="23"/>
      <c r="I576" s="23"/>
      <c r="J576" s="96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">
      <c r="D577" s="25"/>
      <c r="E577" s="25"/>
      <c r="H577" s="23"/>
      <c r="I577" s="23"/>
      <c r="J577" s="96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">
      <c r="D578" s="25"/>
      <c r="E578" s="25"/>
      <c r="H578" s="23"/>
      <c r="I578" s="23"/>
      <c r="J578" s="96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">
      <c r="D579" s="25"/>
      <c r="E579" s="25"/>
      <c r="H579" s="23"/>
      <c r="I579" s="23"/>
      <c r="J579" s="96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">
      <c r="D580" s="25"/>
      <c r="E580" s="25"/>
      <c r="H580" s="23"/>
      <c r="I580" s="23"/>
      <c r="J580" s="96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">
      <c r="D581" s="25"/>
      <c r="E581" s="25"/>
      <c r="H581" s="23"/>
      <c r="I581" s="23"/>
      <c r="J581" s="96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">
      <c r="D582" s="25"/>
      <c r="E582" s="25"/>
      <c r="H582" s="23"/>
      <c r="I582" s="23"/>
      <c r="J582" s="96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">
      <c r="D583" s="25"/>
      <c r="E583" s="25"/>
      <c r="H583" s="23"/>
      <c r="I583" s="23"/>
      <c r="J583" s="96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">
      <c r="D584" s="25"/>
      <c r="E584" s="25"/>
      <c r="H584" s="23"/>
      <c r="I584" s="23"/>
      <c r="J584" s="96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">
      <c r="D585" s="25"/>
      <c r="E585" s="25"/>
      <c r="H585" s="23"/>
      <c r="I585" s="23"/>
      <c r="J585" s="96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">
      <c r="D586" s="25"/>
      <c r="E586" s="25"/>
      <c r="H586" s="23"/>
      <c r="I586" s="23"/>
      <c r="J586" s="96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">
      <c r="D587" s="25"/>
      <c r="E587" s="25"/>
      <c r="H587" s="23"/>
      <c r="I587" s="23"/>
      <c r="J587" s="96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">
      <c r="D588" s="25"/>
      <c r="E588" s="25"/>
      <c r="H588" s="23"/>
      <c r="I588" s="23"/>
      <c r="J588" s="96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">
      <c r="D589" s="25"/>
      <c r="E589" s="25"/>
      <c r="H589" s="23"/>
      <c r="I589" s="23"/>
      <c r="J589" s="96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">
      <c r="D590" s="25"/>
      <c r="E590" s="25"/>
      <c r="H590" s="23"/>
      <c r="I590" s="23"/>
      <c r="J590" s="96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">
      <c r="D591" s="25"/>
      <c r="E591" s="25"/>
      <c r="H591" s="23"/>
      <c r="I591" s="23"/>
      <c r="J591" s="96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">
      <c r="D592" s="25"/>
      <c r="E592" s="25"/>
      <c r="H592" s="23"/>
      <c r="I592" s="23"/>
      <c r="J592" s="96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">
      <c r="D593" s="25"/>
      <c r="E593" s="25"/>
      <c r="H593" s="23"/>
      <c r="I593" s="23"/>
      <c r="J593" s="96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">
      <c r="D594" s="25"/>
      <c r="E594" s="25"/>
      <c r="H594" s="23"/>
      <c r="I594" s="23"/>
      <c r="J594" s="96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">
      <c r="D595" s="25"/>
      <c r="E595" s="25"/>
      <c r="H595" s="23"/>
      <c r="I595" s="23"/>
      <c r="J595" s="96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">
      <c r="D596" s="25"/>
      <c r="E596" s="25"/>
      <c r="H596" s="23"/>
      <c r="I596" s="23"/>
      <c r="J596" s="96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">
      <c r="D597" s="25"/>
      <c r="E597" s="25"/>
      <c r="H597" s="23"/>
      <c r="I597" s="23"/>
      <c r="J597" s="96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">
      <c r="D598" s="25"/>
      <c r="E598" s="25"/>
      <c r="H598" s="23"/>
      <c r="I598" s="23"/>
      <c r="J598" s="96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">
      <c r="D599" s="25"/>
      <c r="E599" s="25"/>
      <c r="H599" s="23"/>
      <c r="I599" s="23"/>
      <c r="J599" s="96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">
      <c r="D600" s="25"/>
      <c r="E600" s="25"/>
      <c r="H600" s="23"/>
      <c r="I600" s="23"/>
      <c r="J600" s="96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">
      <c r="D601" s="25"/>
      <c r="E601" s="25"/>
      <c r="H601" s="23"/>
      <c r="I601" s="23"/>
      <c r="J601" s="96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">
      <c r="D602" s="25"/>
      <c r="E602" s="25"/>
      <c r="H602" s="23"/>
      <c r="I602" s="23"/>
      <c r="J602" s="96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">
      <c r="D603" s="25"/>
      <c r="E603" s="25"/>
      <c r="H603" s="23"/>
      <c r="I603" s="23"/>
      <c r="J603" s="96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">
      <c r="D604" s="25"/>
      <c r="E604" s="25"/>
      <c r="H604" s="23"/>
      <c r="I604" s="23"/>
      <c r="J604" s="96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">
      <c r="D605" s="25"/>
      <c r="E605" s="25"/>
      <c r="H605" s="23"/>
      <c r="I605" s="23"/>
      <c r="J605" s="96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">
      <c r="D606" s="25"/>
      <c r="E606" s="25"/>
      <c r="H606" s="23"/>
      <c r="I606" s="23"/>
      <c r="J606" s="96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">
      <c r="D607" s="25"/>
      <c r="E607" s="25"/>
      <c r="H607" s="23"/>
      <c r="I607" s="23"/>
      <c r="J607" s="96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">
      <c r="D608" s="25"/>
      <c r="E608" s="25"/>
      <c r="H608" s="23"/>
      <c r="I608" s="23"/>
      <c r="J608" s="96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">
      <c r="D609" s="25"/>
      <c r="E609" s="25"/>
      <c r="H609" s="23"/>
      <c r="I609" s="23"/>
      <c r="J609" s="96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">
      <c r="D610" s="25"/>
      <c r="E610" s="25"/>
      <c r="H610" s="23"/>
      <c r="I610" s="23"/>
      <c r="J610" s="96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">
      <c r="D611" s="25"/>
      <c r="E611" s="25"/>
      <c r="H611" s="23"/>
      <c r="I611" s="23"/>
      <c r="J611" s="96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">
      <c r="D612" s="25"/>
      <c r="E612" s="25"/>
      <c r="H612" s="23"/>
      <c r="I612" s="23"/>
      <c r="J612" s="96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">
      <c r="D613" s="25"/>
      <c r="E613" s="25"/>
      <c r="H613" s="23"/>
      <c r="I613" s="23"/>
      <c r="J613" s="96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">
      <c r="D614" s="25"/>
      <c r="E614" s="25"/>
      <c r="H614" s="23"/>
      <c r="I614" s="23"/>
      <c r="J614" s="96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">
      <c r="D615" s="25"/>
      <c r="E615" s="25"/>
      <c r="H615" s="23"/>
      <c r="I615" s="23"/>
      <c r="J615" s="96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">
      <c r="D616" s="25"/>
      <c r="E616" s="25"/>
      <c r="H616" s="23"/>
      <c r="I616" s="23"/>
      <c r="J616" s="96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">
      <c r="D617" s="25"/>
      <c r="E617" s="25"/>
      <c r="H617" s="23"/>
      <c r="I617" s="23"/>
      <c r="J617" s="96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">
      <c r="D618" s="25"/>
      <c r="E618" s="25"/>
      <c r="H618" s="23"/>
      <c r="I618" s="23"/>
      <c r="J618" s="96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">
      <c r="D619" s="25"/>
      <c r="E619" s="25"/>
      <c r="H619" s="23"/>
      <c r="I619" s="23"/>
      <c r="J619" s="96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">
      <c r="D620" s="25"/>
      <c r="E620" s="25"/>
      <c r="H620" s="23"/>
      <c r="I620" s="23"/>
      <c r="J620" s="96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">
      <c r="D621" s="25"/>
      <c r="E621" s="25"/>
      <c r="H621" s="23"/>
      <c r="I621" s="23"/>
      <c r="J621" s="96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">
      <c r="D622" s="25"/>
      <c r="E622" s="25"/>
      <c r="H622" s="23"/>
      <c r="I622" s="23"/>
      <c r="J622" s="96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">
      <c r="D623" s="25"/>
      <c r="E623" s="25"/>
      <c r="H623" s="23"/>
      <c r="I623" s="23"/>
      <c r="J623" s="96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">
      <c r="D624" s="25"/>
      <c r="E624" s="25"/>
      <c r="H624" s="23"/>
      <c r="I624" s="23"/>
      <c r="J624" s="96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">
      <c r="D625" s="25"/>
      <c r="E625" s="25"/>
      <c r="H625" s="23"/>
      <c r="I625" s="23"/>
      <c r="J625" s="96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">
      <c r="D626" s="25"/>
      <c r="E626" s="25"/>
      <c r="H626" s="23"/>
      <c r="I626" s="23"/>
      <c r="J626" s="96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">
      <c r="D627" s="25"/>
      <c r="E627" s="25"/>
      <c r="H627" s="23"/>
      <c r="I627" s="23"/>
      <c r="J627" s="96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">
      <c r="D628" s="25"/>
      <c r="E628" s="25"/>
      <c r="H628" s="23"/>
      <c r="I628" s="23"/>
      <c r="J628" s="96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">
      <c r="D629" s="25"/>
      <c r="E629" s="25"/>
      <c r="H629" s="23"/>
      <c r="I629" s="23"/>
      <c r="J629" s="96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">
      <c r="D630" s="25"/>
      <c r="E630" s="25"/>
      <c r="H630" s="23"/>
      <c r="I630" s="23"/>
      <c r="J630" s="96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">
      <c r="D631" s="25"/>
      <c r="E631" s="25"/>
      <c r="H631" s="23"/>
      <c r="I631" s="23"/>
      <c r="J631" s="96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">
      <c r="D632" s="25"/>
      <c r="E632" s="25"/>
      <c r="H632" s="23"/>
      <c r="I632" s="23"/>
      <c r="J632" s="96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">
      <c r="D633" s="25"/>
      <c r="E633" s="25"/>
      <c r="H633" s="23"/>
      <c r="I633" s="23"/>
      <c r="J633" s="96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">
      <c r="D634" s="25"/>
      <c r="E634" s="25"/>
      <c r="H634" s="23"/>
      <c r="I634" s="23"/>
      <c r="J634" s="96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">
      <c r="D635" s="25"/>
      <c r="E635" s="25"/>
      <c r="H635" s="23"/>
      <c r="I635" s="23"/>
      <c r="J635" s="96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">
      <c r="D636" s="25"/>
      <c r="E636" s="25"/>
      <c r="H636" s="23"/>
      <c r="I636" s="23"/>
      <c r="J636" s="96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">
      <c r="D637" s="25"/>
      <c r="E637" s="25"/>
      <c r="H637" s="23"/>
      <c r="I637" s="23"/>
      <c r="J637" s="96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">
      <c r="D638" s="25"/>
      <c r="E638" s="25"/>
      <c r="H638" s="23"/>
      <c r="I638" s="23"/>
      <c r="J638" s="96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">
      <c r="D639" s="25"/>
      <c r="E639" s="25"/>
      <c r="H639" s="23"/>
      <c r="I639" s="23"/>
      <c r="J639" s="96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">
      <c r="D640" s="25"/>
      <c r="E640" s="25"/>
      <c r="H640" s="23"/>
      <c r="I640" s="23"/>
      <c r="J640" s="96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">
      <c r="D641" s="25"/>
      <c r="E641" s="25"/>
      <c r="H641" s="23"/>
      <c r="I641" s="23"/>
      <c r="J641" s="96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">
      <c r="D642" s="25"/>
      <c r="E642" s="25"/>
      <c r="H642" s="23"/>
      <c r="I642" s="23"/>
      <c r="J642" s="96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">
      <c r="D643" s="25"/>
      <c r="E643" s="25"/>
      <c r="H643" s="23"/>
      <c r="I643" s="23"/>
      <c r="J643" s="96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">
      <c r="D644" s="25"/>
      <c r="E644" s="25"/>
      <c r="H644" s="23"/>
      <c r="I644" s="23"/>
      <c r="J644" s="96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">
      <c r="D645" s="25"/>
      <c r="E645" s="25"/>
      <c r="H645" s="23"/>
      <c r="I645" s="23"/>
      <c r="J645" s="96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">
      <c r="D646" s="25"/>
      <c r="E646" s="25"/>
      <c r="H646" s="23"/>
      <c r="I646" s="23"/>
      <c r="J646" s="96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">
      <c r="D647" s="25"/>
      <c r="E647" s="25"/>
      <c r="H647" s="23"/>
      <c r="I647" s="23"/>
      <c r="J647" s="96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">
      <c r="D648" s="25"/>
      <c r="E648" s="25"/>
      <c r="H648" s="23"/>
      <c r="I648" s="23"/>
      <c r="J648" s="96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">
      <c r="D649" s="25"/>
      <c r="E649" s="25"/>
      <c r="H649" s="23"/>
      <c r="I649" s="23"/>
      <c r="J649" s="96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">
      <c r="D650" s="25"/>
      <c r="E650" s="25"/>
      <c r="H650" s="23"/>
      <c r="I650" s="23"/>
      <c r="J650" s="96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">
      <c r="D651" s="25"/>
      <c r="E651" s="25"/>
      <c r="H651" s="23"/>
      <c r="I651" s="23"/>
      <c r="J651" s="96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">
      <c r="D652" s="25"/>
      <c r="E652" s="25"/>
      <c r="H652" s="23"/>
      <c r="I652" s="23"/>
      <c r="J652" s="96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">
      <c r="D653" s="25"/>
      <c r="E653" s="25"/>
      <c r="H653" s="23"/>
      <c r="I653" s="23"/>
      <c r="J653" s="96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">
      <c r="D654" s="25"/>
      <c r="E654" s="25"/>
      <c r="H654" s="23"/>
      <c r="I654" s="23"/>
      <c r="J654" s="96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">
      <c r="D655" s="25"/>
      <c r="E655" s="25"/>
      <c r="H655" s="23"/>
      <c r="I655" s="23"/>
      <c r="J655" s="96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">
      <c r="D656" s="25"/>
      <c r="E656" s="25"/>
      <c r="H656" s="23"/>
      <c r="I656" s="23"/>
      <c r="J656" s="96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">
      <c r="D657" s="25"/>
      <c r="E657" s="25"/>
      <c r="H657" s="23"/>
      <c r="I657" s="23"/>
      <c r="J657" s="96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">
      <c r="D658" s="25"/>
      <c r="E658" s="25"/>
      <c r="H658" s="23"/>
      <c r="I658" s="23"/>
      <c r="J658" s="96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">
      <c r="D659" s="25"/>
      <c r="E659" s="25"/>
      <c r="H659" s="23"/>
      <c r="I659" s="23"/>
      <c r="J659" s="96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">
      <c r="D660" s="25"/>
      <c r="E660" s="25"/>
      <c r="H660" s="23"/>
      <c r="I660" s="23"/>
      <c r="J660" s="96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">
      <c r="D661" s="25"/>
      <c r="E661" s="25"/>
      <c r="H661" s="23"/>
      <c r="I661" s="23"/>
      <c r="J661" s="96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">
      <c r="D662" s="25"/>
      <c r="E662" s="25"/>
      <c r="H662" s="23"/>
      <c r="I662" s="23"/>
      <c r="J662" s="96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">
      <c r="D663" s="25"/>
      <c r="E663" s="25"/>
      <c r="H663" s="23"/>
      <c r="I663" s="23"/>
      <c r="J663" s="96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">
      <c r="D664" s="25"/>
      <c r="E664" s="25"/>
      <c r="H664" s="23"/>
      <c r="I664" s="23"/>
      <c r="J664" s="96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">
      <c r="D665" s="25"/>
      <c r="E665" s="25"/>
      <c r="H665" s="23"/>
      <c r="I665" s="23"/>
      <c r="J665" s="96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">
      <c r="D666" s="25"/>
      <c r="E666" s="25"/>
      <c r="H666" s="23"/>
      <c r="I666" s="23"/>
      <c r="J666" s="96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">
      <c r="D667" s="25"/>
      <c r="E667" s="25"/>
      <c r="H667" s="23"/>
      <c r="I667" s="23"/>
      <c r="J667" s="96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">
      <c r="D668" s="25"/>
      <c r="E668" s="25"/>
      <c r="H668" s="23"/>
      <c r="I668" s="23"/>
      <c r="J668" s="96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">
      <c r="D669" s="25"/>
      <c r="E669" s="25"/>
      <c r="H669" s="23"/>
      <c r="I669" s="23"/>
      <c r="J669" s="96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">
      <c r="D670" s="25"/>
      <c r="E670" s="25"/>
      <c r="H670" s="23"/>
      <c r="I670" s="23"/>
      <c r="J670" s="96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">
      <c r="D671" s="25"/>
      <c r="E671" s="25"/>
      <c r="H671" s="23"/>
      <c r="I671" s="23"/>
      <c r="J671" s="96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">
      <c r="D672" s="25"/>
      <c r="E672" s="25"/>
      <c r="H672" s="23"/>
      <c r="I672" s="23"/>
      <c r="J672" s="96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">
      <c r="D673" s="25"/>
      <c r="E673" s="25"/>
      <c r="H673" s="23"/>
      <c r="I673" s="23"/>
      <c r="J673" s="96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">
      <c r="D674" s="25"/>
      <c r="E674" s="25"/>
      <c r="H674" s="23"/>
      <c r="I674" s="23"/>
      <c r="J674" s="96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">
      <c r="D675" s="25"/>
      <c r="E675" s="25"/>
      <c r="H675" s="23"/>
      <c r="I675" s="23"/>
      <c r="J675" s="96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">
      <c r="D676" s="25"/>
      <c r="E676" s="25"/>
      <c r="H676" s="23"/>
      <c r="I676" s="23"/>
      <c r="J676" s="96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">
      <c r="D677" s="25"/>
      <c r="E677" s="25"/>
      <c r="H677" s="23"/>
      <c r="I677" s="23"/>
      <c r="J677" s="96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">
      <c r="D678" s="25"/>
      <c r="E678" s="25"/>
      <c r="H678" s="23"/>
      <c r="I678" s="23"/>
      <c r="J678" s="96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">
      <c r="D679" s="25"/>
      <c r="E679" s="25"/>
      <c r="H679" s="23"/>
      <c r="I679" s="23"/>
      <c r="J679" s="96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">
      <c r="D680" s="25"/>
      <c r="E680" s="25"/>
      <c r="H680" s="23"/>
      <c r="I680" s="23"/>
      <c r="J680" s="96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">
      <c r="D681" s="25"/>
      <c r="E681" s="25"/>
      <c r="H681" s="23"/>
      <c r="I681" s="23"/>
      <c r="J681" s="96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">
      <c r="D682" s="25"/>
      <c r="E682" s="25"/>
      <c r="H682" s="23"/>
      <c r="I682" s="23"/>
      <c r="J682" s="96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">
      <c r="D683" s="25"/>
      <c r="E683" s="25"/>
      <c r="H683" s="23"/>
      <c r="I683" s="23"/>
      <c r="J683" s="96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">
      <c r="D684" s="25"/>
      <c r="E684" s="25"/>
      <c r="H684" s="23"/>
      <c r="I684" s="23"/>
      <c r="J684" s="96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">
      <c r="D685" s="25"/>
      <c r="E685" s="25"/>
      <c r="H685" s="23"/>
      <c r="I685" s="23"/>
      <c r="J685" s="96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">
      <c r="D686" s="25"/>
      <c r="E686" s="25"/>
      <c r="H686" s="23"/>
      <c r="I686" s="23"/>
      <c r="J686" s="96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">
      <c r="D687" s="25"/>
      <c r="E687" s="25"/>
      <c r="H687" s="23"/>
      <c r="I687" s="23"/>
      <c r="J687" s="96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">
      <c r="D688" s="25"/>
      <c r="E688" s="25"/>
      <c r="H688" s="23"/>
      <c r="I688" s="23"/>
      <c r="J688" s="96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">
      <c r="D689" s="25"/>
      <c r="E689" s="25"/>
      <c r="H689" s="23"/>
      <c r="I689" s="23"/>
      <c r="J689" s="96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">
      <c r="D690" s="25"/>
      <c r="E690" s="25"/>
      <c r="H690" s="23"/>
      <c r="I690" s="23"/>
      <c r="J690" s="96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">
      <c r="D691" s="25"/>
      <c r="E691" s="25"/>
      <c r="H691" s="23"/>
      <c r="I691" s="23"/>
      <c r="J691" s="96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">
      <c r="D692" s="25"/>
      <c r="E692" s="25"/>
      <c r="H692" s="23"/>
      <c r="I692" s="23"/>
      <c r="J692" s="96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">
      <c r="D693" s="25"/>
      <c r="E693" s="25"/>
      <c r="H693" s="23"/>
      <c r="I693" s="23"/>
      <c r="J693" s="96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">
      <c r="D694" s="25"/>
      <c r="E694" s="25"/>
      <c r="H694" s="23"/>
      <c r="I694" s="23"/>
      <c r="J694" s="96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">
      <c r="D695" s="25"/>
      <c r="E695" s="25"/>
      <c r="H695" s="23"/>
      <c r="I695" s="23"/>
      <c r="J695" s="96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">
      <c r="D696" s="25"/>
      <c r="E696" s="25"/>
      <c r="H696" s="23"/>
      <c r="I696" s="23"/>
      <c r="J696" s="96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">
      <c r="D697" s="25"/>
      <c r="E697" s="25"/>
      <c r="H697" s="23"/>
      <c r="I697" s="23"/>
      <c r="J697" s="96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">
      <c r="D698" s="25"/>
      <c r="E698" s="25"/>
      <c r="H698" s="23"/>
      <c r="I698" s="23"/>
      <c r="J698" s="96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">
      <c r="D699" s="25"/>
      <c r="E699" s="25"/>
      <c r="H699" s="23"/>
      <c r="I699" s="23"/>
      <c r="J699" s="96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">
      <c r="D700" s="25"/>
      <c r="E700" s="25"/>
      <c r="H700" s="23"/>
      <c r="I700" s="23"/>
      <c r="J700" s="96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">
      <c r="D701" s="25"/>
      <c r="E701" s="25"/>
      <c r="H701" s="23"/>
      <c r="I701" s="23"/>
      <c r="J701" s="96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">
      <c r="D702" s="25"/>
      <c r="E702" s="25"/>
      <c r="H702" s="23"/>
      <c r="I702" s="23"/>
      <c r="J702" s="96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">
      <c r="D703" s="25"/>
      <c r="E703" s="25"/>
      <c r="H703" s="23"/>
      <c r="I703" s="23"/>
      <c r="J703" s="96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">
      <c r="D704" s="25"/>
      <c r="E704" s="25"/>
      <c r="H704" s="23"/>
      <c r="I704" s="23"/>
      <c r="J704" s="96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">
      <c r="D705" s="25"/>
      <c r="E705" s="25"/>
      <c r="H705" s="23"/>
      <c r="I705" s="23"/>
      <c r="J705" s="96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">
      <c r="D706" s="25"/>
      <c r="E706" s="25"/>
      <c r="H706" s="23"/>
      <c r="I706" s="23"/>
      <c r="J706" s="96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">
      <c r="D707" s="25"/>
      <c r="E707" s="25"/>
      <c r="H707" s="23"/>
      <c r="I707" s="23"/>
      <c r="J707" s="96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">
      <c r="D708" s="25"/>
      <c r="E708" s="25"/>
      <c r="H708" s="23"/>
      <c r="I708" s="23"/>
      <c r="J708" s="96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">
      <c r="D709" s="25"/>
      <c r="E709" s="25"/>
      <c r="H709" s="23"/>
      <c r="I709" s="23"/>
      <c r="J709" s="96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">
      <c r="D710" s="25"/>
      <c r="E710" s="25"/>
      <c r="H710" s="23"/>
      <c r="I710" s="23"/>
      <c r="J710" s="96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">
      <c r="D711" s="25"/>
      <c r="E711" s="25"/>
      <c r="H711" s="23"/>
      <c r="I711" s="23"/>
      <c r="J711" s="96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">
      <c r="D712" s="25"/>
      <c r="E712" s="25"/>
      <c r="H712" s="23"/>
      <c r="I712" s="23"/>
      <c r="J712" s="96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">
      <c r="D713" s="25"/>
      <c r="E713" s="25"/>
      <c r="H713" s="23"/>
      <c r="I713" s="23"/>
      <c r="J713" s="96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">
      <c r="D714" s="25"/>
      <c r="E714" s="25"/>
      <c r="H714" s="23"/>
      <c r="I714" s="23"/>
      <c r="J714" s="96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">
      <c r="D715" s="25"/>
      <c r="E715" s="25"/>
      <c r="H715" s="23"/>
      <c r="I715" s="23"/>
      <c r="J715" s="96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">
      <c r="D716" s="25"/>
      <c r="E716" s="25"/>
      <c r="H716" s="23"/>
      <c r="I716" s="23"/>
      <c r="J716" s="96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">
      <c r="D717" s="25"/>
      <c r="E717" s="25"/>
      <c r="H717" s="23"/>
      <c r="I717" s="23"/>
      <c r="J717" s="96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">
      <c r="D718" s="25"/>
      <c r="E718" s="25"/>
      <c r="H718" s="23"/>
      <c r="I718" s="23"/>
      <c r="J718" s="96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">
      <c r="D719" s="25"/>
      <c r="E719" s="25"/>
      <c r="H719" s="23"/>
      <c r="I719" s="23"/>
      <c r="J719" s="96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">
      <c r="D720" s="25"/>
      <c r="E720" s="25"/>
      <c r="H720" s="23"/>
      <c r="I720" s="23"/>
      <c r="J720" s="96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">
      <c r="D721" s="25"/>
      <c r="E721" s="25"/>
      <c r="H721" s="23"/>
      <c r="I721" s="23"/>
      <c r="J721" s="96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">
      <c r="D722" s="25"/>
      <c r="E722" s="25"/>
      <c r="H722" s="23"/>
      <c r="I722" s="23"/>
      <c r="J722" s="96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">
      <c r="D723" s="25"/>
      <c r="E723" s="25"/>
      <c r="H723" s="23"/>
      <c r="I723" s="23"/>
      <c r="J723" s="96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">
      <c r="D724" s="25"/>
      <c r="E724" s="25"/>
      <c r="H724" s="23"/>
      <c r="I724" s="23"/>
      <c r="J724" s="96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">
      <c r="D725" s="25"/>
      <c r="E725" s="25"/>
      <c r="H725" s="23"/>
      <c r="I725" s="23"/>
      <c r="J725" s="96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">
      <c r="D726" s="25"/>
      <c r="E726" s="25"/>
      <c r="H726" s="23"/>
      <c r="I726" s="23"/>
      <c r="J726" s="96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">
      <c r="D727" s="25"/>
      <c r="E727" s="25"/>
      <c r="H727" s="23"/>
      <c r="I727" s="23"/>
      <c r="J727" s="96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">
      <c r="D728" s="25"/>
      <c r="E728" s="25"/>
      <c r="H728" s="23"/>
      <c r="I728" s="23"/>
      <c r="J728" s="96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">
      <c r="D729" s="25"/>
      <c r="E729" s="25"/>
      <c r="H729" s="23"/>
      <c r="I729" s="23"/>
      <c r="J729" s="96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">
      <c r="D730" s="25"/>
      <c r="E730" s="25"/>
      <c r="H730" s="23"/>
      <c r="I730" s="23"/>
      <c r="J730" s="96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">
      <c r="D731" s="25"/>
      <c r="E731" s="25"/>
      <c r="H731" s="23"/>
      <c r="I731" s="23"/>
      <c r="J731" s="96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">
      <c r="D732" s="25"/>
      <c r="E732" s="25"/>
      <c r="H732" s="23"/>
      <c r="I732" s="23"/>
      <c r="J732" s="96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">
      <c r="D733" s="25"/>
      <c r="E733" s="25"/>
      <c r="H733" s="23"/>
      <c r="I733" s="23"/>
      <c r="J733" s="96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">
      <c r="D734" s="25"/>
      <c r="E734" s="25"/>
      <c r="H734" s="23"/>
      <c r="I734" s="23"/>
      <c r="J734" s="96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">
      <c r="D735" s="25"/>
      <c r="E735" s="25"/>
      <c r="H735" s="23"/>
      <c r="I735" s="23"/>
      <c r="J735" s="96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">
      <c r="D736" s="25"/>
      <c r="E736" s="25"/>
      <c r="H736" s="23"/>
      <c r="I736" s="23"/>
      <c r="J736" s="96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">
      <c r="D737" s="25"/>
      <c r="E737" s="25"/>
      <c r="H737" s="23"/>
      <c r="I737" s="23"/>
      <c r="J737" s="96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">
      <c r="D738" s="25"/>
      <c r="E738" s="25"/>
      <c r="H738" s="23"/>
      <c r="I738" s="23"/>
      <c r="J738" s="96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">
      <c r="D739" s="25"/>
      <c r="E739" s="25"/>
      <c r="H739" s="23"/>
      <c r="I739" s="23"/>
      <c r="J739" s="96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">
      <c r="D740" s="25"/>
      <c r="E740" s="25"/>
      <c r="H740" s="23"/>
      <c r="I740" s="23"/>
      <c r="J740" s="96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">
      <c r="D741" s="25"/>
      <c r="E741" s="25"/>
      <c r="H741" s="23"/>
      <c r="I741" s="23"/>
      <c r="J741" s="96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">
      <c r="D742" s="25"/>
      <c r="E742" s="25"/>
      <c r="H742" s="23"/>
      <c r="I742" s="23"/>
      <c r="J742" s="96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">
      <c r="D743" s="25"/>
      <c r="E743" s="25"/>
      <c r="H743" s="23"/>
      <c r="I743" s="23"/>
      <c r="J743" s="96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">
      <c r="D744" s="25"/>
      <c r="E744" s="25"/>
      <c r="H744" s="23"/>
      <c r="I744" s="23"/>
      <c r="J744" s="96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">
      <c r="D745" s="25"/>
      <c r="E745" s="25"/>
      <c r="H745" s="23"/>
      <c r="I745" s="23"/>
      <c r="J745" s="96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">
      <c r="D746" s="25"/>
      <c r="E746" s="25"/>
      <c r="H746" s="23"/>
      <c r="I746" s="23"/>
      <c r="J746" s="96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">
      <c r="D747" s="25"/>
      <c r="E747" s="25"/>
      <c r="H747" s="23"/>
      <c r="I747" s="23"/>
      <c r="J747" s="96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">
      <c r="D748" s="25"/>
      <c r="E748" s="25"/>
      <c r="H748" s="23"/>
      <c r="I748" s="23"/>
      <c r="J748" s="96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">
      <c r="D749" s="25"/>
      <c r="E749" s="25"/>
      <c r="H749" s="23"/>
      <c r="I749" s="23"/>
      <c r="J749" s="96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">
      <c r="D750" s="25"/>
      <c r="E750" s="25"/>
      <c r="H750" s="23"/>
      <c r="I750" s="23"/>
      <c r="J750" s="96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">
      <c r="D751" s="25"/>
      <c r="E751" s="25"/>
      <c r="H751" s="23"/>
      <c r="I751" s="23"/>
      <c r="J751" s="96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">
      <c r="D752" s="25"/>
      <c r="E752" s="25"/>
      <c r="H752" s="23"/>
      <c r="I752" s="23"/>
      <c r="J752" s="96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">
      <c r="D753" s="25"/>
      <c r="E753" s="25"/>
      <c r="H753" s="23"/>
      <c r="I753" s="23"/>
      <c r="J753" s="96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">
      <c r="D754" s="25"/>
      <c r="E754" s="25"/>
      <c r="H754" s="23"/>
      <c r="I754" s="23"/>
      <c r="J754" s="96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">
      <c r="D755" s="25"/>
      <c r="E755" s="25"/>
      <c r="H755" s="23"/>
      <c r="I755" s="23"/>
      <c r="J755" s="96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">
      <c r="D756" s="25"/>
      <c r="E756" s="25"/>
      <c r="H756" s="23"/>
      <c r="I756" s="23"/>
      <c r="J756" s="96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">
      <c r="D757" s="25"/>
      <c r="E757" s="25"/>
      <c r="H757" s="23"/>
      <c r="I757" s="23"/>
      <c r="J757" s="96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">
      <c r="D758" s="25"/>
      <c r="E758" s="25"/>
      <c r="H758" s="23"/>
      <c r="I758" s="23"/>
      <c r="J758" s="96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">
      <c r="D759" s="25"/>
      <c r="E759" s="25"/>
      <c r="H759" s="23"/>
      <c r="I759" s="23"/>
      <c r="J759" s="96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">
      <c r="D760" s="25"/>
      <c r="E760" s="25"/>
      <c r="H760" s="23"/>
      <c r="I760" s="23"/>
      <c r="J760" s="96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">
      <c r="D761" s="25"/>
      <c r="E761" s="25"/>
      <c r="H761" s="23"/>
      <c r="I761" s="23"/>
      <c r="J761" s="96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">
      <c r="D762" s="25"/>
      <c r="E762" s="25"/>
      <c r="H762" s="23"/>
      <c r="I762" s="23"/>
      <c r="J762" s="96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">
      <c r="D763" s="25"/>
      <c r="E763" s="25"/>
      <c r="H763" s="23"/>
      <c r="I763" s="23"/>
      <c r="J763" s="96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">
      <c r="D764" s="25"/>
      <c r="E764" s="25"/>
      <c r="H764" s="23"/>
      <c r="I764" s="23"/>
      <c r="J764" s="96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">
      <c r="D765" s="25"/>
      <c r="E765" s="25"/>
      <c r="H765" s="23"/>
      <c r="I765" s="23"/>
      <c r="J765" s="96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">
      <c r="D766" s="25"/>
      <c r="E766" s="25"/>
      <c r="H766" s="23"/>
      <c r="I766" s="23"/>
      <c r="J766" s="96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">
      <c r="D767" s="25"/>
      <c r="E767" s="25"/>
      <c r="H767" s="23"/>
      <c r="I767" s="23"/>
      <c r="J767" s="96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">
      <c r="D768" s="25"/>
      <c r="E768" s="25"/>
      <c r="H768" s="23"/>
      <c r="I768" s="23"/>
      <c r="J768" s="96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">
      <c r="D769" s="25"/>
      <c r="E769" s="25"/>
      <c r="H769" s="23"/>
      <c r="I769" s="23"/>
      <c r="J769" s="96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">
      <c r="D770" s="25"/>
      <c r="E770" s="25"/>
      <c r="H770" s="23"/>
      <c r="I770" s="23"/>
      <c r="J770" s="96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">
      <c r="D771" s="25"/>
      <c r="E771" s="25"/>
      <c r="H771" s="23"/>
      <c r="I771" s="23"/>
      <c r="J771" s="96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">
      <c r="D772" s="25"/>
      <c r="E772" s="25"/>
      <c r="H772" s="23"/>
      <c r="I772" s="23"/>
      <c r="J772" s="96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">
      <c r="D773" s="25"/>
      <c r="E773" s="25"/>
      <c r="H773" s="23"/>
      <c r="I773" s="23"/>
      <c r="J773" s="96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">
      <c r="D774" s="25"/>
      <c r="E774" s="25"/>
      <c r="H774" s="23"/>
      <c r="I774" s="23"/>
      <c r="J774" s="96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">
      <c r="D775" s="25"/>
      <c r="E775" s="25"/>
      <c r="H775" s="23"/>
      <c r="I775" s="23"/>
      <c r="J775" s="96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">
      <c r="D776" s="25"/>
      <c r="E776" s="25"/>
      <c r="H776" s="23"/>
      <c r="I776" s="23"/>
      <c r="J776" s="96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">
      <c r="D777" s="25"/>
      <c r="E777" s="25"/>
      <c r="H777" s="23"/>
      <c r="I777" s="23"/>
      <c r="J777" s="96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">
      <c r="D778" s="25"/>
      <c r="E778" s="25"/>
      <c r="H778" s="23"/>
      <c r="I778" s="23"/>
      <c r="J778" s="96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">
      <c r="D779" s="25"/>
      <c r="E779" s="25"/>
      <c r="H779" s="23"/>
      <c r="I779" s="23"/>
      <c r="J779" s="96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">
      <c r="D780" s="25"/>
      <c r="E780" s="25"/>
      <c r="H780" s="23"/>
      <c r="I780" s="23"/>
      <c r="J780" s="96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">
      <c r="D781" s="25"/>
      <c r="E781" s="25"/>
      <c r="H781" s="23"/>
      <c r="I781" s="23"/>
      <c r="J781" s="96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">
      <c r="D782" s="25"/>
      <c r="E782" s="25"/>
      <c r="H782" s="23"/>
      <c r="I782" s="23"/>
      <c r="J782" s="96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">
      <c r="D783" s="25"/>
      <c r="E783" s="25"/>
      <c r="H783" s="23"/>
      <c r="I783" s="23"/>
      <c r="J783" s="96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">
      <c r="D784" s="25"/>
      <c r="E784" s="25"/>
      <c r="H784" s="23"/>
      <c r="I784" s="23"/>
      <c r="J784" s="96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">
      <c r="D785" s="25"/>
      <c r="E785" s="25"/>
      <c r="H785" s="23"/>
      <c r="I785" s="23"/>
      <c r="J785" s="96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">
      <c r="D786" s="25"/>
      <c r="E786" s="25"/>
      <c r="H786" s="23"/>
      <c r="I786" s="23"/>
      <c r="J786" s="96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">
      <c r="D787" s="25"/>
      <c r="E787" s="25"/>
      <c r="H787" s="23"/>
      <c r="I787" s="23"/>
      <c r="J787" s="96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">
      <c r="D788" s="25"/>
      <c r="E788" s="25"/>
      <c r="H788" s="23"/>
      <c r="I788" s="23"/>
      <c r="J788" s="96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">
      <c r="D789" s="25"/>
      <c r="E789" s="25"/>
      <c r="H789" s="23"/>
      <c r="I789" s="23"/>
      <c r="J789" s="96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">
      <c r="D790" s="25"/>
      <c r="E790" s="25"/>
      <c r="H790" s="23"/>
      <c r="I790" s="23"/>
      <c r="J790" s="96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">
      <c r="D791" s="25"/>
      <c r="E791" s="25"/>
      <c r="H791" s="23"/>
      <c r="I791" s="23"/>
      <c r="J791" s="96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">
      <c r="D792" s="25"/>
      <c r="E792" s="25"/>
      <c r="H792" s="23"/>
      <c r="I792" s="23"/>
      <c r="J792" s="96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">
      <c r="D793" s="25"/>
      <c r="E793" s="25"/>
      <c r="H793" s="23"/>
      <c r="I793" s="23"/>
      <c r="J793" s="96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">
      <c r="D794" s="25"/>
      <c r="E794" s="25"/>
      <c r="H794" s="23"/>
      <c r="I794" s="23"/>
      <c r="J794" s="96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">
      <c r="D795" s="25"/>
      <c r="E795" s="25"/>
      <c r="H795" s="23"/>
      <c r="I795" s="23"/>
      <c r="J795" s="96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">
      <c r="D796" s="25"/>
      <c r="E796" s="25"/>
      <c r="H796" s="23"/>
      <c r="I796" s="23"/>
      <c r="J796" s="96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">
      <c r="D797" s="25"/>
      <c r="E797" s="25"/>
      <c r="H797" s="23"/>
      <c r="I797" s="23"/>
      <c r="J797" s="96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">
      <c r="D798" s="25"/>
      <c r="E798" s="25"/>
      <c r="H798" s="23"/>
      <c r="I798" s="23"/>
      <c r="J798" s="96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">
      <c r="D799" s="25"/>
      <c r="E799" s="25"/>
      <c r="H799" s="23"/>
      <c r="I799" s="23"/>
      <c r="J799" s="96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">
      <c r="D800" s="25"/>
      <c r="E800" s="25"/>
      <c r="H800" s="23"/>
      <c r="I800" s="23"/>
      <c r="J800" s="96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">
      <c r="D801" s="25"/>
      <c r="E801" s="25"/>
      <c r="H801" s="23"/>
      <c r="I801" s="23"/>
      <c r="J801" s="96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">
      <c r="D802" s="25"/>
      <c r="E802" s="25"/>
      <c r="H802" s="23"/>
      <c r="I802" s="23"/>
      <c r="J802" s="96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">
      <c r="D803" s="25"/>
      <c r="E803" s="25"/>
      <c r="H803" s="23"/>
      <c r="I803" s="23"/>
      <c r="J803" s="96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">
      <c r="D804" s="25"/>
      <c r="E804" s="25"/>
      <c r="H804" s="23"/>
      <c r="I804" s="23"/>
      <c r="J804" s="96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">
      <c r="D805" s="25"/>
      <c r="E805" s="25"/>
      <c r="H805" s="23"/>
      <c r="I805" s="23"/>
      <c r="J805" s="96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">
      <c r="D806" s="25"/>
      <c r="E806" s="25"/>
      <c r="H806" s="23"/>
      <c r="I806" s="23"/>
      <c r="J806" s="96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">
      <c r="D807" s="25"/>
      <c r="E807" s="25"/>
      <c r="H807" s="23"/>
      <c r="I807" s="23"/>
      <c r="J807" s="96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">
      <c r="D808" s="25"/>
      <c r="E808" s="25"/>
      <c r="H808" s="23"/>
      <c r="I808" s="23"/>
      <c r="J808" s="96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">
      <c r="D809" s="25"/>
      <c r="E809" s="25"/>
      <c r="H809" s="23"/>
      <c r="I809" s="23"/>
      <c r="J809" s="96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">
      <c r="D810" s="25"/>
      <c r="E810" s="25"/>
      <c r="H810" s="23"/>
      <c r="I810" s="23"/>
      <c r="J810" s="96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">
      <c r="D811" s="25"/>
      <c r="E811" s="25"/>
      <c r="H811" s="23"/>
      <c r="I811" s="23"/>
      <c r="J811" s="96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">
      <c r="D812" s="25"/>
      <c r="E812" s="25"/>
      <c r="H812" s="23"/>
      <c r="I812" s="23"/>
      <c r="J812" s="96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">
      <c r="D813" s="25"/>
      <c r="E813" s="25"/>
      <c r="H813" s="23"/>
      <c r="I813" s="23"/>
      <c r="J813" s="96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">
      <c r="D814" s="25"/>
      <c r="E814" s="25"/>
      <c r="H814" s="23"/>
      <c r="I814" s="23"/>
      <c r="J814" s="96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">
      <c r="D815" s="25"/>
      <c r="E815" s="25"/>
      <c r="H815" s="23"/>
      <c r="I815" s="23"/>
      <c r="J815" s="96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">
      <c r="D816" s="25"/>
      <c r="E816" s="25"/>
      <c r="H816" s="23"/>
      <c r="I816" s="23"/>
      <c r="J816" s="96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">
      <c r="D817" s="25"/>
      <c r="E817" s="25"/>
      <c r="H817" s="23"/>
      <c r="I817" s="23"/>
      <c r="J817" s="96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">
      <c r="D818" s="25"/>
      <c r="E818" s="25"/>
      <c r="H818" s="23"/>
      <c r="I818" s="23"/>
      <c r="J818" s="96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">
      <c r="D819" s="25"/>
      <c r="E819" s="25"/>
      <c r="H819" s="23"/>
      <c r="I819" s="23"/>
      <c r="J819" s="96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">
      <c r="D820" s="25"/>
      <c r="E820" s="25"/>
      <c r="H820" s="23"/>
      <c r="I820" s="23"/>
      <c r="J820" s="96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">
      <c r="D821" s="25"/>
      <c r="E821" s="25"/>
      <c r="H821" s="23"/>
      <c r="I821" s="23"/>
      <c r="J821" s="96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">
      <c r="D822" s="25"/>
      <c r="E822" s="25"/>
      <c r="H822" s="23"/>
      <c r="I822" s="23"/>
      <c r="J822" s="96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">
      <c r="D823" s="25"/>
      <c r="E823" s="25"/>
      <c r="H823" s="23"/>
      <c r="I823" s="23"/>
      <c r="J823" s="96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">
      <c r="D824" s="25"/>
      <c r="E824" s="25"/>
      <c r="H824" s="23"/>
      <c r="I824" s="23"/>
      <c r="J824" s="96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">
      <c r="D825" s="25"/>
      <c r="E825" s="25"/>
      <c r="H825" s="23"/>
      <c r="I825" s="23"/>
      <c r="J825" s="96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">
      <c r="D826" s="25"/>
      <c r="E826" s="25"/>
      <c r="H826" s="23"/>
      <c r="I826" s="23"/>
      <c r="J826" s="96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">
      <c r="D827" s="25"/>
      <c r="E827" s="25"/>
      <c r="H827" s="23"/>
      <c r="I827" s="23"/>
      <c r="J827" s="96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">
      <c r="D828" s="25"/>
      <c r="E828" s="25"/>
      <c r="H828" s="23"/>
      <c r="I828" s="23"/>
      <c r="J828" s="96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">
      <c r="D829" s="25"/>
      <c r="E829" s="25"/>
      <c r="H829" s="23"/>
      <c r="I829" s="23"/>
      <c r="J829" s="96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">
      <c r="D830" s="25"/>
      <c r="E830" s="25"/>
      <c r="H830" s="23"/>
      <c r="I830" s="23"/>
      <c r="J830" s="96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">
      <c r="D831" s="25"/>
      <c r="E831" s="25"/>
      <c r="H831" s="23"/>
      <c r="I831" s="23"/>
      <c r="J831" s="96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">
      <c r="D832" s="25"/>
      <c r="E832" s="25"/>
      <c r="H832" s="23"/>
      <c r="I832" s="23"/>
      <c r="J832" s="96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">
      <c r="D833" s="25"/>
      <c r="E833" s="25"/>
      <c r="H833" s="23"/>
      <c r="I833" s="23"/>
      <c r="J833" s="96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">
      <c r="D834" s="25"/>
      <c r="E834" s="25"/>
      <c r="H834" s="23"/>
      <c r="I834" s="23"/>
      <c r="J834" s="96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">
      <c r="D835" s="25"/>
      <c r="E835" s="25"/>
      <c r="H835" s="23"/>
      <c r="I835" s="23"/>
      <c r="J835" s="96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">
      <c r="D836" s="25"/>
      <c r="E836" s="25"/>
      <c r="H836" s="23"/>
      <c r="I836" s="23"/>
      <c r="J836" s="96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">
      <c r="D837" s="25"/>
      <c r="E837" s="25"/>
      <c r="H837" s="23"/>
      <c r="I837" s="23"/>
      <c r="J837" s="96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">
      <c r="D838" s="25"/>
      <c r="E838" s="25"/>
      <c r="H838" s="23"/>
      <c r="I838" s="23"/>
      <c r="J838" s="96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">
      <c r="D839" s="25"/>
      <c r="E839" s="25"/>
      <c r="H839" s="23"/>
      <c r="I839" s="23"/>
      <c r="J839" s="96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">
      <c r="D840" s="25"/>
      <c r="E840" s="25"/>
      <c r="H840" s="23"/>
      <c r="I840" s="23"/>
      <c r="J840" s="96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">
      <c r="D841" s="25"/>
      <c r="E841" s="25"/>
      <c r="H841" s="23"/>
      <c r="I841" s="23"/>
      <c r="J841" s="96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">
      <c r="D842" s="25"/>
      <c r="E842" s="25"/>
      <c r="H842" s="23"/>
      <c r="I842" s="23"/>
      <c r="J842" s="96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">
      <c r="D843" s="25"/>
      <c r="E843" s="25"/>
      <c r="H843" s="23"/>
      <c r="I843" s="23"/>
      <c r="J843" s="96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">
      <c r="D844" s="25"/>
      <c r="E844" s="25"/>
      <c r="H844" s="23"/>
      <c r="I844" s="23"/>
      <c r="J844" s="96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">
      <c r="D845" s="25"/>
      <c r="E845" s="25"/>
      <c r="H845" s="23"/>
      <c r="I845" s="23"/>
      <c r="J845" s="96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">
      <c r="D846" s="25"/>
      <c r="E846" s="25"/>
      <c r="H846" s="23"/>
      <c r="I846" s="23"/>
      <c r="J846" s="96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">
      <c r="D847" s="25"/>
      <c r="E847" s="25"/>
      <c r="H847" s="23"/>
      <c r="I847" s="23"/>
      <c r="J847" s="96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">
      <c r="D848" s="25"/>
      <c r="E848" s="25"/>
      <c r="H848" s="23"/>
      <c r="I848" s="23"/>
      <c r="J848" s="96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">
      <c r="D849" s="25"/>
      <c r="E849" s="25"/>
      <c r="H849" s="23"/>
      <c r="I849" s="23"/>
      <c r="J849" s="96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">
      <c r="D850" s="25"/>
      <c r="E850" s="25"/>
      <c r="H850" s="23"/>
      <c r="I850" s="23"/>
      <c r="J850" s="96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">
      <c r="D851" s="25"/>
      <c r="E851" s="25"/>
      <c r="H851" s="23"/>
      <c r="I851" s="23"/>
      <c r="J851" s="96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">
      <c r="D852" s="25"/>
      <c r="E852" s="25"/>
      <c r="H852" s="23"/>
      <c r="I852" s="23"/>
      <c r="J852" s="96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">
      <c r="D853" s="25"/>
      <c r="E853" s="25"/>
      <c r="H853" s="23"/>
      <c r="I853" s="23"/>
      <c r="J853" s="96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">
      <c r="D854" s="25"/>
      <c r="E854" s="25"/>
      <c r="H854" s="23"/>
      <c r="I854" s="23"/>
      <c r="J854" s="96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">
      <c r="D855" s="25"/>
      <c r="E855" s="25"/>
      <c r="H855" s="23"/>
      <c r="I855" s="23"/>
      <c r="J855" s="96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">
      <c r="D856" s="25"/>
      <c r="E856" s="25"/>
      <c r="H856" s="23"/>
      <c r="I856" s="23"/>
      <c r="J856" s="96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">
      <c r="D857" s="25"/>
      <c r="E857" s="25"/>
      <c r="H857" s="23"/>
      <c r="I857" s="23"/>
      <c r="J857" s="96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">
      <c r="D858" s="25"/>
      <c r="E858" s="25"/>
      <c r="H858" s="23"/>
      <c r="I858" s="23"/>
      <c r="J858" s="96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">
      <c r="D859" s="25"/>
      <c r="E859" s="25"/>
      <c r="H859" s="23"/>
      <c r="I859" s="23"/>
      <c r="J859" s="96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">
      <c r="D860" s="25"/>
      <c r="E860" s="25"/>
      <c r="H860" s="23"/>
      <c r="I860" s="23"/>
      <c r="J860" s="96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">
      <c r="D861" s="25"/>
      <c r="E861" s="25"/>
      <c r="H861" s="23"/>
      <c r="I861" s="23"/>
      <c r="J861" s="96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">
      <c r="D862" s="25"/>
      <c r="E862" s="25"/>
      <c r="H862" s="23"/>
      <c r="I862" s="23"/>
      <c r="J862" s="96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">
      <c r="D863" s="25"/>
      <c r="E863" s="25"/>
      <c r="H863" s="23"/>
      <c r="I863" s="23"/>
      <c r="J863" s="96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">
      <c r="D864" s="25"/>
      <c r="E864" s="25"/>
      <c r="H864" s="23"/>
      <c r="I864" s="23"/>
      <c r="J864" s="96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">
      <c r="D865" s="25"/>
      <c r="E865" s="25"/>
      <c r="H865" s="23"/>
      <c r="I865" s="23"/>
      <c r="J865" s="96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">
      <c r="D866" s="25"/>
      <c r="E866" s="25"/>
      <c r="H866" s="23"/>
      <c r="I866" s="23"/>
      <c r="J866" s="96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">
      <c r="D867" s="25"/>
      <c r="E867" s="25"/>
      <c r="H867" s="23"/>
      <c r="I867" s="23"/>
      <c r="J867" s="96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">
      <c r="D868" s="25"/>
      <c r="E868" s="25"/>
      <c r="H868" s="23"/>
      <c r="I868" s="23"/>
      <c r="J868" s="96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">
      <c r="D869" s="25"/>
      <c r="E869" s="25"/>
      <c r="H869" s="23"/>
      <c r="I869" s="23"/>
      <c r="J869" s="96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">
      <c r="D870" s="25"/>
      <c r="E870" s="25"/>
      <c r="H870" s="23"/>
      <c r="I870" s="23"/>
      <c r="J870" s="96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">
      <c r="D871" s="25"/>
      <c r="E871" s="25"/>
      <c r="H871" s="23"/>
      <c r="I871" s="23"/>
      <c r="J871" s="96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">
      <c r="D872" s="25"/>
      <c r="E872" s="25"/>
      <c r="H872" s="23"/>
      <c r="I872" s="23"/>
      <c r="J872" s="96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">
      <c r="D873" s="25"/>
      <c r="E873" s="25"/>
      <c r="H873" s="23"/>
      <c r="I873" s="23"/>
      <c r="J873" s="96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">
      <c r="D874" s="25"/>
      <c r="E874" s="25"/>
      <c r="H874" s="23"/>
      <c r="I874" s="23"/>
      <c r="J874" s="96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">
      <c r="D875" s="25"/>
      <c r="E875" s="25"/>
      <c r="H875" s="23"/>
      <c r="I875" s="23"/>
      <c r="J875" s="96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">
      <c r="D876" s="25"/>
      <c r="E876" s="25"/>
      <c r="H876" s="23"/>
      <c r="I876" s="23"/>
      <c r="J876" s="96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">
      <c r="D877" s="25"/>
      <c r="E877" s="25"/>
      <c r="H877" s="23"/>
      <c r="I877" s="23"/>
      <c r="J877" s="96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">
      <c r="D878" s="25"/>
      <c r="E878" s="25"/>
      <c r="H878" s="23"/>
      <c r="I878" s="23"/>
      <c r="J878" s="96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">
      <c r="D879" s="25"/>
      <c r="E879" s="25"/>
      <c r="H879" s="23"/>
      <c r="I879" s="23"/>
      <c r="J879" s="96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">
      <c r="D880" s="25"/>
      <c r="E880" s="25"/>
      <c r="H880" s="23"/>
      <c r="I880" s="23"/>
      <c r="J880" s="96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">
      <c r="D881" s="25"/>
      <c r="E881" s="25"/>
      <c r="H881" s="23"/>
      <c r="I881" s="23"/>
      <c r="J881" s="96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">
      <c r="D882" s="25"/>
      <c r="E882" s="25"/>
      <c r="H882" s="23"/>
      <c r="I882" s="23"/>
      <c r="J882" s="96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">
      <c r="D883" s="25"/>
      <c r="E883" s="25"/>
      <c r="H883" s="23"/>
      <c r="I883" s="23"/>
      <c r="J883" s="96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">
      <c r="D884" s="25"/>
      <c r="E884" s="25"/>
      <c r="H884" s="23"/>
      <c r="I884" s="23"/>
      <c r="J884" s="96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">
      <c r="D885" s="25"/>
      <c r="E885" s="25"/>
      <c r="H885" s="23"/>
      <c r="I885" s="23"/>
      <c r="J885" s="96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">
      <c r="D886" s="25"/>
      <c r="E886" s="25"/>
      <c r="H886" s="23"/>
      <c r="I886" s="23"/>
      <c r="J886" s="96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">
      <c r="D887" s="25"/>
      <c r="E887" s="25"/>
      <c r="H887" s="23"/>
      <c r="I887" s="23"/>
      <c r="J887" s="96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">
      <c r="D888" s="25"/>
      <c r="E888" s="25"/>
      <c r="H888" s="23"/>
      <c r="I888" s="23"/>
      <c r="J888" s="96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">
      <c r="D889" s="25"/>
      <c r="E889" s="25"/>
      <c r="H889" s="23"/>
      <c r="I889" s="23"/>
      <c r="J889" s="96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">
      <c r="D890" s="25"/>
      <c r="E890" s="25"/>
      <c r="H890" s="23"/>
      <c r="I890" s="23"/>
      <c r="J890" s="96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">
      <c r="D891" s="25"/>
      <c r="E891" s="25"/>
      <c r="H891" s="23"/>
      <c r="I891" s="23"/>
      <c r="J891" s="96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">
      <c r="D892" s="25"/>
      <c r="E892" s="25"/>
      <c r="H892" s="23"/>
      <c r="I892" s="23"/>
      <c r="J892" s="96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">
      <c r="D893" s="25"/>
      <c r="E893" s="25"/>
      <c r="H893" s="23"/>
      <c r="I893" s="23"/>
      <c r="J893" s="96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">
      <c r="D894" s="25"/>
      <c r="E894" s="25"/>
      <c r="H894" s="23"/>
      <c r="I894" s="23"/>
      <c r="J894" s="96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">
      <c r="D895" s="25"/>
      <c r="E895" s="25"/>
      <c r="H895" s="23"/>
      <c r="I895" s="23"/>
      <c r="J895" s="96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">
      <c r="D896" s="25"/>
      <c r="E896" s="25"/>
      <c r="H896" s="23"/>
      <c r="I896" s="23"/>
      <c r="J896" s="96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">
      <c r="D897" s="25"/>
      <c r="E897" s="25"/>
      <c r="H897" s="23"/>
      <c r="I897" s="23"/>
      <c r="J897" s="96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">
      <c r="D898" s="25"/>
      <c r="E898" s="25"/>
      <c r="H898" s="23"/>
      <c r="I898" s="23"/>
      <c r="J898" s="96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">
      <c r="D899" s="25"/>
      <c r="E899" s="25"/>
      <c r="H899" s="23"/>
      <c r="I899" s="23"/>
      <c r="J899" s="96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">
      <c r="D900" s="25"/>
      <c r="E900" s="25"/>
      <c r="H900" s="23"/>
      <c r="I900" s="23"/>
      <c r="J900" s="96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">
      <c r="D901" s="25"/>
      <c r="E901" s="25"/>
      <c r="H901" s="23"/>
      <c r="I901" s="23"/>
      <c r="J901" s="96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">
      <c r="D902" s="25"/>
      <c r="E902" s="25"/>
      <c r="H902" s="23"/>
      <c r="I902" s="23"/>
      <c r="J902" s="96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">
      <c r="D903" s="25"/>
      <c r="E903" s="25"/>
      <c r="H903" s="23"/>
      <c r="I903" s="23"/>
      <c r="J903" s="96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">
      <c r="D904" s="25"/>
      <c r="E904" s="25"/>
      <c r="H904" s="23"/>
      <c r="I904" s="23"/>
      <c r="J904" s="96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">
      <c r="D905" s="25"/>
      <c r="E905" s="25"/>
      <c r="H905" s="23"/>
      <c r="I905" s="23"/>
      <c r="J905" s="96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">
      <c r="D906" s="25"/>
      <c r="E906" s="25"/>
      <c r="H906" s="23"/>
      <c r="I906" s="23"/>
      <c r="J906" s="96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">
      <c r="D907" s="25"/>
      <c r="E907" s="25"/>
      <c r="H907" s="23"/>
      <c r="I907" s="23"/>
      <c r="J907" s="96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">
      <c r="D908" s="25"/>
      <c r="E908" s="25"/>
      <c r="H908" s="23"/>
      <c r="I908" s="23"/>
      <c r="J908" s="96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">
      <c r="D909" s="25"/>
      <c r="E909" s="25"/>
      <c r="H909" s="23"/>
      <c r="I909" s="23"/>
      <c r="J909" s="96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">
      <c r="D910" s="25"/>
      <c r="E910" s="25"/>
      <c r="H910" s="23"/>
      <c r="I910" s="23"/>
      <c r="J910" s="96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">
      <c r="D911" s="25"/>
      <c r="E911" s="25"/>
      <c r="H911" s="23"/>
      <c r="I911" s="23"/>
      <c r="J911" s="96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">
      <c r="D912" s="25"/>
      <c r="E912" s="25"/>
      <c r="H912" s="23"/>
      <c r="I912" s="23"/>
      <c r="J912" s="96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">
      <c r="D913" s="25"/>
      <c r="E913" s="25"/>
      <c r="H913" s="23"/>
      <c r="I913" s="23"/>
      <c r="J913" s="96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">
      <c r="D914" s="25"/>
      <c r="E914" s="25"/>
      <c r="H914" s="23"/>
      <c r="I914" s="23"/>
      <c r="J914" s="96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">
      <c r="D915" s="25"/>
      <c r="E915" s="25"/>
      <c r="H915" s="23"/>
      <c r="I915" s="23"/>
      <c r="J915" s="96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">
      <c r="D916" s="25"/>
      <c r="E916" s="25"/>
      <c r="H916" s="23"/>
      <c r="I916" s="23"/>
      <c r="J916" s="96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">
      <c r="D917" s="25"/>
      <c r="E917" s="25"/>
      <c r="H917" s="23"/>
      <c r="I917" s="23"/>
      <c r="J917" s="96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">
      <c r="D918" s="25"/>
      <c r="E918" s="25"/>
      <c r="H918" s="23"/>
      <c r="I918" s="23"/>
      <c r="J918" s="96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">
      <c r="D919" s="25"/>
      <c r="E919" s="25"/>
      <c r="H919" s="23"/>
      <c r="I919" s="23"/>
      <c r="J919" s="96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">
      <c r="D920" s="25"/>
      <c r="E920" s="25"/>
      <c r="H920" s="23"/>
      <c r="I920" s="23"/>
      <c r="J920" s="96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">
      <c r="D921" s="25"/>
      <c r="E921" s="25"/>
      <c r="H921" s="23"/>
      <c r="I921" s="23"/>
      <c r="J921" s="96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">
      <c r="D922" s="25"/>
      <c r="E922" s="25"/>
      <c r="H922" s="23"/>
      <c r="I922" s="23"/>
      <c r="J922" s="96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">
      <c r="D923" s="25"/>
      <c r="E923" s="25"/>
      <c r="H923" s="23"/>
      <c r="I923" s="23"/>
      <c r="J923" s="96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">
      <c r="D924" s="25"/>
      <c r="E924" s="25"/>
      <c r="H924" s="23"/>
      <c r="I924" s="23"/>
      <c r="J924" s="96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">
      <c r="D925" s="25"/>
      <c r="E925" s="25"/>
      <c r="H925" s="23"/>
      <c r="I925" s="23"/>
      <c r="J925" s="96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">
      <c r="D926" s="25"/>
      <c r="E926" s="25"/>
      <c r="H926" s="23"/>
      <c r="I926" s="23"/>
      <c r="J926" s="96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">
      <c r="D927" s="25"/>
      <c r="E927" s="25"/>
      <c r="H927" s="23"/>
      <c r="I927" s="23"/>
      <c r="J927" s="96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">
      <c r="D928" s="25"/>
      <c r="E928" s="25"/>
      <c r="H928" s="23"/>
      <c r="I928" s="23"/>
      <c r="J928" s="96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">
      <c r="D929" s="25"/>
      <c r="E929" s="25"/>
      <c r="H929" s="23"/>
      <c r="I929" s="23"/>
      <c r="J929" s="96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">
      <c r="D930" s="25"/>
      <c r="E930" s="25"/>
      <c r="H930" s="23"/>
      <c r="I930" s="23"/>
      <c r="J930" s="96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">
      <c r="D931" s="25"/>
      <c r="E931" s="25"/>
      <c r="H931" s="23"/>
      <c r="I931" s="23"/>
      <c r="J931" s="96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">
      <c r="D932" s="25"/>
      <c r="E932" s="25"/>
      <c r="H932" s="23"/>
      <c r="I932" s="23"/>
      <c r="J932" s="96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">
      <c r="D933" s="25"/>
      <c r="E933" s="25"/>
      <c r="H933" s="23"/>
      <c r="I933" s="23"/>
      <c r="J933" s="96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">
      <c r="D934" s="25"/>
      <c r="E934" s="25"/>
      <c r="H934" s="23"/>
      <c r="I934" s="23"/>
      <c r="J934" s="96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">
      <c r="D935" s="25"/>
      <c r="E935" s="25"/>
      <c r="H935" s="23"/>
      <c r="I935" s="23"/>
      <c r="J935" s="96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">
      <c r="D936" s="25"/>
      <c r="E936" s="25"/>
      <c r="H936" s="23"/>
      <c r="I936" s="23"/>
      <c r="J936" s="96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">
      <c r="D937" s="25"/>
      <c r="E937" s="25"/>
      <c r="H937" s="23"/>
      <c r="I937" s="23"/>
      <c r="J937" s="96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">
      <c r="D938" s="25"/>
      <c r="E938" s="25"/>
      <c r="H938" s="23"/>
      <c r="I938" s="23"/>
      <c r="J938" s="96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">
      <c r="D939" s="25"/>
      <c r="E939" s="25"/>
      <c r="H939" s="23"/>
      <c r="I939" s="23"/>
      <c r="J939" s="96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">
      <c r="D940" s="25"/>
      <c r="E940" s="25"/>
      <c r="H940" s="23"/>
      <c r="I940" s="23"/>
      <c r="J940" s="96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">
      <c r="D941" s="25"/>
      <c r="E941" s="25"/>
      <c r="H941" s="23"/>
      <c r="I941" s="23"/>
      <c r="J941" s="96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">
      <c r="D942" s="25"/>
      <c r="E942" s="25"/>
      <c r="H942" s="23"/>
      <c r="I942" s="23"/>
      <c r="J942" s="96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">
      <c r="D943" s="25"/>
      <c r="E943" s="25"/>
      <c r="H943" s="23"/>
      <c r="I943" s="23"/>
      <c r="J943" s="96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">
      <c r="D944" s="25"/>
      <c r="E944" s="25"/>
      <c r="H944" s="23"/>
      <c r="I944" s="23"/>
      <c r="J944" s="96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">
      <c r="D945" s="25"/>
      <c r="E945" s="25"/>
      <c r="H945" s="23"/>
      <c r="I945" s="23"/>
      <c r="J945" s="96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">
      <c r="D946" s="25"/>
      <c r="E946" s="25"/>
      <c r="H946" s="23"/>
      <c r="I946" s="23"/>
      <c r="J946" s="96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">
      <c r="D947" s="25"/>
      <c r="E947" s="25"/>
      <c r="H947" s="23"/>
      <c r="I947" s="23"/>
      <c r="J947" s="96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">
      <c r="D948" s="25"/>
      <c r="E948" s="25"/>
      <c r="H948" s="23"/>
      <c r="I948" s="23"/>
      <c r="J948" s="96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">
      <c r="D949" s="25"/>
      <c r="E949" s="25"/>
      <c r="H949" s="23"/>
      <c r="I949" s="23"/>
      <c r="J949" s="96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">
      <c r="D950" s="25"/>
      <c r="E950" s="25"/>
      <c r="H950" s="23"/>
      <c r="I950" s="23"/>
      <c r="J950" s="96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">
      <c r="D951" s="25"/>
      <c r="E951" s="25"/>
      <c r="H951" s="23"/>
      <c r="I951" s="23"/>
      <c r="J951" s="96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">
      <c r="D952" s="25"/>
      <c r="E952" s="25"/>
      <c r="H952" s="23"/>
      <c r="I952" s="23"/>
      <c r="J952" s="96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">
      <c r="D953" s="25"/>
      <c r="E953" s="25"/>
      <c r="H953" s="23"/>
      <c r="I953" s="23"/>
      <c r="J953" s="96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">
      <c r="D954" s="25"/>
      <c r="E954" s="25"/>
      <c r="H954" s="23"/>
      <c r="I954" s="23"/>
      <c r="J954" s="96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">
      <c r="D955" s="25"/>
      <c r="E955" s="25"/>
      <c r="H955" s="23"/>
      <c r="I955" s="23"/>
      <c r="J955" s="96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">
      <c r="D956" s="25"/>
      <c r="E956" s="25"/>
      <c r="H956" s="23"/>
      <c r="I956" s="23"/>
      <c r="J956" s="96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">
      <c r="D957" s="25"/>
      <c r="E957" s="25"/>
      <c r="H957" s="23"/>
      <c r="I957" s="23"/>
      <c r="J957" s="96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">
      <c r="D958" s="25"/>
      <c r="E958" s="25"/>
      <c r="H958" s="23"/>
      <c r="I958" s="23"/>
      <c r="J958" s="96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">
      <c r="D959" s="25"/>
      <c r="E959" s="25"/>
      <c r="H959" s="23"/>
      <c r="I959" s="23"/>
      <c r="J959" s="96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">
      <c r="D960" s="25"/>
      <c r="E960" s="25"/>
      <c r="H960" s="23"/>
      <c r="I960" s="23"/>
      <c r="J960" s="96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">
      <c r="D961" s="25"/>
      <c r="E961" s="25"/>
      <c r="H961" s="23"/>
      <c r="I961" s="23"/>
      <c r="J961" s="96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">
      <c r="D962" s="25"/>
      <c r="E962" s="25"/>
      <c r="H962" s="23"/>
      <c r="I962" s="23"/>
      <c r="J962" s="96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">
      <c r="D963" s="25"/>
      <c r="E963" s="25"/>
      <c r="H963" s="23"/>
      <c r="I963" s="23"/>
      <c r="J963" s="96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">
      <c r="D964" s="25"/>
      <c r="E964" s="25"/>
      <c r="H964" s="23"/>
      <c r="I964" s="23"/>
      <c r="J964" s="96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">
      <c r="D965" s="25"/>
      <c r="E965" s="25"/>
      <c r="H965" s="23"/>
      <c r="I965" s="23"/>
      <c r="J965" s="96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">
      <c r="D966" s="25"/>
      <c r="E966" s="25"/>
      <c r="H966" s="23"/>
      <c r="I966" s="23"/>
      <c r="J966" s="96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">
      <c r="D967" s="25"/>
      <c r="E967" s="25"/>
      <c r="H967" s="23"/>
      <c r="I967" s="23"/>
      <c r="J967" s="96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">
      <c r="D968" s="25"/>
      <c r="E968" s="25"/>
      <c r="H968" s="23"/>
      <c r="I968" s="23"/>
      <c r="J968" s="96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">
      <c r="D969" s="25"/>
      <c r="E969" s="25"/>
      <c r="H969" s="23"/>
      <c r="I969" s="23"/>
      <c r="J969" s="96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">
      <c r="D970" s="25"/>
      <c r="E970" s="25"/>
      <c r="H970" s="23"/>
      <c r="I970" s="23"/>
      <c r="J970" s="96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B19" sqref="B19"/>
    </sheetView>
  </sheetViews>
  <sheetFormatPr baseColWidth="10" defaultColWidth="8.83203125" defaultRowHeight="15" x14ac:dyDescent="0.2"/>
  <cols>
    <col min="1" max="1" width="11.83203125" bestFit="1" customWidth="1"/>
    <col min="2" max="2" width="12.83203125" bestFit="1" customWidth="1"/>
    <col min="3" max="3" width="10.6640625" style="16" customWidth="1"/>
    <col min="4" max="4" width="10.6640625" customWidth="1"/>
    <col min="5" max="5" width="10.5" customWidth="1"/>
    <col min="6" max="6" width="7.83203125" style="23" customWidth="1"/>
    <col min="7" max="7" width="9.5" style="24" customWidth="1"/>
    <col min="8" max="9" width="12.1640625" customWidth="1"/>
    <col min="10" max="10" width="9.1640625" style="23" customWidth="1"/>
    <col min="11" max="11" width="11" style="24" customWidth="1"/>
    <col min="12" max="12" width="10" customWidth="1"/>
    <col min="13" max="13" width="11.1640625" customWidth="1"/>
    <col min="14" max="14" width="8.5" style="23" customWidth="1"/>
    <col min="15" max="15" width="10.5" style="24" customWidth="1"/>
    <col min="16" max="16" width="14.1640625" customWidth="1"/>
    <col min="17" max="17" width="14.83203125" customWidth="1"/>
    <col min="18" max="18" width="13.5" style="23" customWidth="1"/>
  </cols>
  <sheetData>
    <row r="1" spans="1:19" x14ac:dyDescent="0.2">
      <c r="A1" s="17"/>
      <c r="B1" s="69" t="s">
        <v>90</v>
      </c>
      <c r="C1" s="17"/>
      <c r="D1" s="112" t="s">
        <v>82</v>
      </c>
      <c r="E1" s="110"/>
      <c r="F1" s="110"/>
      <c r="G1" s="111"/>
      <c r="H1" s="112" t="s">
        <v>83</v>
      </c>
      <c r="I1" s="110"/>
      <c r="J1" s="110"/>
      <c r="K1" s="111"/>
      <c r="L1" s="109" t="s">
        <v>84</v>
      </c>
      <c r="M1" s="110"/>
      <c r="N1" s="110"/>
      <c r="O1" s="111"/>
      <c r="P1" t="s">
        <v>87</v>
      </c>
      <c r="Q1" t="s">
        <v>88</v>
      </c>
      <c r="R1" s="23" t="s">
        <v>89</v>
      </c>
    </row>
    <row r="2" spans="1:19" x14ac:dyDescent="0.2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70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101</v>
      </c>
      <c r="Q2" s="27" t="s">
        <v>102</v>
      </c>
      <c r="R2" s="97" t="s">
        <v>103</v>
      </c>
    </row>
    <row r="3" spans="1:19" x14ac:dyDescent="0.2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26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6" t="s">
        <v>27</v>
      </c>
    </row>
    <row r="4" spans="1:19" ht="14.25" customHeight="1" x14ac:dyDescent="0.2">
      <c r="A4" t="s">
        <v>134</v>
      </c>
      <c r="B4">
        <v>850</v>
      </c>
      <c r="C4" s="16">
        <v>161</v>
      </c>
      <c r="D4" s="35">
        <v>28.195699999999999</v>
      </c>
      <c r="E4" s="35">
        <v>28.1953</v>
      </c>
      <c r="F4" s="23">
        <f>D4-E4</f>
        <v>3.9999999999906777E-4</v>
      </c>
      <c r="G4" s="24">
        <f>(D4+E4)/2</f>
        <v>28.195499999999999</v>
      </c>
      <c r="H4" s="22">
        <v>28.386700000000001</v>
      </c>
      <c r="I4" s="22">
        <v>28.386500000000002</v>
      </c>
      <c r="J4" s="56">
        <f>H4-I4</f>
        <v>1.9999999999953388E-4</v>
      </c>
      <c r="K4" s="24">
        <f>(H4+I4)/2</f>
        <v>28.386600000000001</v>
      </c>
      <c r="L4" s="23">
        <v>28.3705</v>
      </c>
      <c r="M4" s="26">
        <v>28.370799999999999</v>
      </c>
      <c r="N4" s="56">
        <f>L4-M4</f>
        <v>-2.9999999999930083E-4</v>
      </c>
      <c r="O4" s="24">
        <f>(L4+M4)/2</f>
        <v>28.370649999999998</v>
      </c>
      <c r="P4" s="55">
        <f>K4-G4</f>
        <v>0.19110000000000227</v>
      </c>
      <c r="Q4" s="55">
        <f>O4-G4</f>
        <v>0.17514999999999858</v>
      </c>
      <c r="R4" s="65">
        <f>P4-Q4</f>
        <v>1.5950000000003683E-2</v>
      </c>
    </row>
    <row r="5" spans="1:19" x14ac:dyDescent="0.2">
      <c r="B5">
        <v>90</v>
      </c>
      <c r="C5" s="16">
        <v>162</v>
      </c>
      <c r="D5" s="35">
        <v>28.841100000000001</v>
      </c>
      <c r="E5" s="35">
        <v>28.840800000000002</v>
      </c>
      <c r="F5" s="23">
        <f t="shared" ref="F5:F33" si="0">D5-E5</f>
        <v>2.9999999999930083E-4</v>
      </c>
      <c r="G5" s="24">
        <f t="shared" ref="G5:G33" si="1">(D5+E5)/2</f>
        <v>28.840949999999999</v>
      </c>
      <c r="H5" s="22">
        <v>36.176499999999997</v>
      </c>
      <c r="I5" s="22">
        <v>36.176099999999998</v>
      </c>
      <c r="J5" s="56">
        <f t="shared" ref="J5:J33" si="2">H5-I5</f>
        <v>3.9999999999906777E-4</v>
      </c>
      <c r="K5" s="24">
        <f t="shared" ref="K5:K33" si="3">(H5+I5)/2</f>
        <v>36.176299999999998</v>
      </c>
      <c r="L5" s="23">
        <v>36.163899999999998</v>
      </c>
      <c r="M5" s="26">
        <v>36.163800000000002</v>
      </c>
      <c r="N5" s="56">
        <f t="shared" ref="N5:N33" si="4">L5-M5</f>
        <v>9.9999999996214228E-5</v>
      </c>
      <c r="O5" s="24">
        <f t="shared" ref="O5:O33" si="5">(L5+M5)/2</f>
        <v>36.163849999999996</v>
      </c>
      <c r="P5" s="55">
        <f t="shared" ref="P5:P33" si="6">K5-G5</f>
        <v>7.3353499999999983</v>
      </c>
      <c r="Q5" s="55">
        <f t="shared" ref="Q5:Q33" si="7">O5-G5</f>
        <v>7.3228999999999971</v>
      </c>
      <c r="R5" s="65">
        <f t="shared" ref="R5:R33" si="8">P5-Q5</f>
        <v>1.2450000000001182E-2</v>
      </c>
    </row>
    <row r="6" spans="1:19" x14ac:dyDescent="0.2">
      <c r="B6">
        <v>63</v>
      </c>
      <c r="C6" s="16">
        <v>163</v>
      </c>
      <c r="D6" s="35">
        <v>28.2896</v>
      </c>
      <c r="E6" s="35">
        <v>28.289899999999999</v>
      </c>
      <c r="F6" s="23">
        <f t="shared" si="0"/>
        <v>-2.9999999999930083E-4</v>
      </c>
      <c r="G6" s="24">
        <f t="shared" si="1"/>
        <v>28.289749999999998</v>
      </c>
      <c r="H6" s="22">
        <v>28.3004</v>
      </c>
      <c r="I6" s="22">
        <v>28.3005</v>
      </c>
      <c r="J6" s="23">
        <f t="shared" si="2"/>
        <v>-9.9999999999766942E-5</v>
      </c>
      <c r="K6" s="24">
        <f t="shared" si="3"/>
        <v>28.300449999999998</v>
      </c>
      <c r="L6" s="23">
        <v>28.300799999999999</v>
      </c>
      <c r="M6" s="26">
        <v>28.300799999999999</v>
      </c>
      <c r="N6" s="56">
        <f t="shared" si="4"/>
        <v>0</v>
      </c>
      <c r="O6" s="24">
        <f t="shared" si="5"/>
        <v>28.300799999999999</v>
      </c>
      <c r="P6" s="55">
        <f t="shared" si="6"/>
        <v>1.0699999999999932E-2</v>
      </c>
      <c r="Q6" s="55">
        <f t="shared" si="7"/>
        <v>1.1050000000000892E-2</v>
      </c>
      <c r="R6" s="94">
        <f t="shared" si="8"/>
        <v>-3.5000000000096065E-4</v>
      </c>
      <c r="S6" s="34" t="s">
        <v>145</v>
      </c>
    </row>
    <row r="7" spans="1:19" x14ac:dyDescent="0.2">
      <c r="A7" t="s">
        <v>135</v>
      </c>
      <c r="B7">
        <v>850</v>
      </c>
      <c r="C7" s="16">
        <v>164</v>
      </c>
      <c r="D7" s="35">
        <v>29.0808</v>
      </c>
      <c r="E7" s="35">
        <v>29.081</v>
      </c>
      <c r="F7" s="23">
        <f t="shared" si="0"/>
        <v>-1.9999999999953388E-4</v>
      </c>
      <c r="G7" s="24">
        <f t="shared" si="1"/>
        <v>29.0809</v>
      </c>
      <c r="H7" s="22">
        <v>29.358000000000001</v>
      </c>
      <c r="I7" s="22">
        <v>29.357600000000001</v>
      </c>
      <c r="J7" s="56">
        <f t="shared" si="2"/>
        <v>3.9999999999906777E-4</v>
      </c>
      <c r="K7" s="24">
        <f t="shared" si="3"/>
        <v>29.357800000000001</v>
      </c>
      <c r="L7" s="23">
        <v>29.351099999999999</v>
      </c>
      <c r="M7" s="26">
        <v>29.351400000000002</v>
      </c>
      <c r="N7" s="56">
        <f t="shared" si="4"/>
        <v>-3.0000000000285354E-4</v>
      </c>
      <c r="O7" s="24">
        <f t="shared" si="5"/>
        <v>29.35125</v>
      </c>
      <c r="P7" s="55">
        <f t="shared" si="6"/>
        <v>0.27690000000000126</v>
      </c>
      <c r="Q7" s="55">
        <f t="shared" si="7"/>
        <v>0.27035000000000053</v>
      </c>
      <c r="R7" s="65">
        <f t="shared" si="8"/>
        <v>6.5500000000007219E-3</v>
      </c>
    </row>
    <row r="8" spans="1:19" x14ac:dyDescent="0.2">
      <c r="B8">
        <v>90</v>
      </c>
      <c r="C8" s="16">
        <v>165</v>
      </c>
      <c r="D8" s="35">
        <v>28.1206</v>
      </c>
      <c r="E8" s="35">
        <v>28.120699999999999</v>
      </c>
      <c r="F8" s="23">
        <f t="shared" si="0"/>
        <v>-9.9999999999766942E-5</v>
      </c>
      <c r="G8" s="24">
        <f t="shared" si="1"/>
        <v>28.120649999999998</v>
      </c>
      <c r="H8" s="22">
        <v>35.598799999999997</v>
      </c>
      <c r="I8" s="22">
        <v>35.598500000000001</v>
      </c>
      <c r="J8" s="56">
        <f t="shared" si="2"/>
        <v>2.9999999999574811E-4</v>
      </c>
      <c r="K8" s="24">
        <f t="shared" si="3"/>
        <v>35.598649999999999</v>
      </c>
      <c r="L8" s="23">
        <v>35.584899999999998</v>
      </c>
      <c r="M8" s="26">
        <v>35.584800000000001</v>
      </c>
      <c r="N8" s="56">
        <f t="shared" si="4"/>
        <v>9.9999999996214228E-5</v>
      </c>
      <c r="O8" s="24">
        <f t="shared" si="5"/>
        <v>35.584850000000003</v>
      </c>
      <c r="P8" s="55">
        <f t="shared" si="6"/>
        <v>7.4780000000000015</v>
      </c>
      <c r="Q8" s="55">
        <f t="shared" si="7"/>
        <v>7.4642000000000053</v>
      </c>
      <c r="R8" s="65">
        <f t="shared" si="8"/>
        <v>1.379999999999626E-2</v>
      </c>
    </row>
    <row r="9" spans="1:19" x14ac:dyDescent="0.2">
      <c r="B9">
        <v>63</v>
      </c>
      <c r="C9" s="16">
        <v>166</v>
      </c>
      <c r="D9" s="35">
        <v>28.365600000000001</v>
      </c>
      <c r="E9" s="35">
        <v>28.3657</v>
      </c>
      <c r="F9" s="23">
        <f t="shared" si="0"/>
        <v>-9.9999999999766942E-5</v>
      </c>
      <c r="G9" s="24">
        <f t="shared" si="1"/>
        <v>28.365650000000002</v>
      </c>
      <c r="H9" s="22">
        <v>28.3764</v>
      </c>
      <c r="I9" s="22">
        <v>28.376200000000001</v>
      </c>
      <c r="J9" s="56">
        <f t="shared" si="2"/>
        <v>1.9999999999953388E-4</v>
      </c>
      <c r="K9" s="24">
        <f t="shared" si="3"/>
        <v>28.376300000000001</v>
      </c>
      <c r="L9" s="23">
        <v>28.376200000000001</v>
      </c>
      <c r="M9" s="26">
        <v>28.376000000000001</v>
      </c>
      <c r="N9" s="56">
        <f t="shared" si="4"/>
        <v>1.9999999999953388E-4</v>
      </c>
      <c r="O9" s="24">
        <f t="shared" si="5"/>
        <v>28.376100000000001</v>
      </c>
      <c r="P9" s="55">
        <f t="shared" si="6"/>
        <v>1.0649999999998272E-2</v>
      </c>
      <c r="Q9" s="55">
        <f t="shared" si="7"/>
        <v>1.0449999999998738E-2</v>
      </c>
      <c r="R9" s="65">
        <f t="shared" si="8"/>
        <v>1.9999999999953388E-4</v>
      </c>
    </row>
    <row r="10" spans="1:19" x14ac:dyDescent="0.2">
      <c r="A10" t="s">
        <v>136</v>
      </c>
      <c r="B10">
        <v>850</v>
      </c>
      <c r="C10" s="16">
        <v>167</v>
      </c>
      <c r="D10" s="35">
        <v>29.066600000000001</v>
      </c>
      <c r="E10" s="35">
        <v>29.066600000000001</v>
      </c>
      <c r="F10" s="23">
        <f t="shared" si="0"/>
        <v>0</v>
      </c>
      <c r="G10" s="24">
        <f t="shared" si="1"/>
        <v>29.066600000000001</v>
      </c>
      <c r="H10" s="22">
        <v>29.373999999999999</v>
      </c>
      <c r="I10" s="22">
        <v>29.373899999999999</v>
      </c>
      <c r="J10" s="23">
        <f t="shared" si="2"/>
        <v>9.9999999999766942E-5</v>
      </c>
      <c r="K10" s="24">
        <f t="shared" si="3"/>
        <v>29.373950000000001</v>
      </c>
      <c r="L10" s="23">
        <v>29.372399999999999</v>
      </c>
      <c r="M10" s="26">
        <v>29.3721</v>
      </c>
      <c r="N10" s="56">
        <f t="shared" si="4"/>
        <v>2.9999999999930083E-4</v>
      </c>
      <c r="O10" s="24">
        <f t="shared" si="5"/>
        <v>29.372250000000001</v>
      </c>
      <c r="P10" s="55">
        <f t="shared" si="6"/>
        <v>0.30734999999999957</v>
      </c>
      <c r="Q10" s="55">
        <f t="shared" si="7"/>
        <v>0.30564999999999998</v>
      </c>
      <c r="R10" s="65">
        <f t="shared" si="8"/>
        <v>1.6999999999995907E-3</v>
      </c>
    </row>
    <row r="11" spans="1:19" x14ac:dyDescent="0.2">
      <c r="B11">
        <v>90</v>
      </c>
      <c r="C11" s="16">
        <v>168</v>
      </c>
      <c r="D11" s="35">
        <v>28.972100000000001</v>
      </c>
      <c r="E11" s="35">
        <v>28.971900000000002</v>
      </c>
      <c r="F11" s="23">
        <f t="shared" si="0"/>
        <v>1.9999999999953388E-4</v>
      </c>
      <c r="G11" s="24">
        <f t="shared" si="1"/>
        <v>28.972000000000001</v>
      </c>
      <c r="H11" s="22">
        <v>36.410699999999999</v>
      </c>
      <c r="I11" s="22">
        <v>36.410699999999999</v>
      </c>
      <c r="J11" s="56">
        <f t="shared" si="2"/>
        <v>0</v>
      </c>
      <c r="K11" s="24">
        <f t="shared" si="3"/>
        <v>36.410699999999999</v>
      </c>
      <c r="L11" s="23">
        <v>36.396900000000002</v>
      </c>
      <c r="M11" s="26">
        <v>36.396900000000002</v>
      </c>
      <c r="N11" s="56">
        <f t="shared" si="4"/>
        <v>0</v>
      </c>
      <c r="O11" s="24">
        <f t="shared" si="5"/>
        <v>36.396900000000002</v>
      </c>
      <c r="P11" s="55">
        <f t="shared" si="6"/>
        <v>7.4386999999999972</v>
      </c>
      <c r="Q11" s="55">
        <f t="shared" si="7"/>
        <v>7.4249000000000009</v>
      </c>
      <c r="R11" s="65">
        <f t="shared" si="8"/>
        <v>1.379999999999626E-2</v>
      </c>
    </row>
    <row r="12" spans="1:19" x14ac:dyDescent="0.2">
      <c r="B12">
        <v>63</v>
      </c>
      <c r="C12" s="16">
        <v>169</v>
      </c>
      <c r="D12" s="35">
        <v>27.970700000000001</v>
      </c>
      <c r="E12" s="35">
        <v>27.971</v>
      </c>
      <c r="F12" s="23">
        <f t="shared" si="0"/>
        <v>-2.9999999999930083E-4</v>
      </c>
      <c r="G12" s="24">
        <f t="shared" si="1"/>
        <v>27.970849999999999</v>
      </c>
      <c r="H12" s="22">
        <v>27.981100000000001</v>
      </c>
      <c r="I12" s="22">
        <v>27.980799999999999</v>
      </c>
      <c r="J12" s="56">
        <f t="shared" si="2"/>
        <v>3.0000000000285354E-4</v>
      </c>
      <c r="K12" s="24">
        <f t="shared" si="3"/>
        <v>27.98095</v>
      </c>
      <c r="L12" s="23">
        <v>27.980899999999998</v>
      </c>
      <c r="M12" s="26">
        <v>27.981100000000001</v>
      </c>
      <c r="N12" s="56">
        <f t="shared" si="4"/>
        <v>-2.000000000030866E-4</v>
      </c>
      <c r="O12" s="24">
        <f t="shared" si="5"/>
        <v>27.981000000000002</v>
      </c>
      <c r="P12" s="55">
        <f t="shared" si="6"/>
        <v>1.010000000000133E-2</v>
      </c>
      <c r="Q12" s="55">
        <f t="shared" si="7"/>
        <v>1.015000000000299E-2</v>
      </c>
      <c r="R12" s="94">
        <f t="shared" si="8"/>
        <v>-5.0000000001659828E-5</v>
      </c>
    </row>
    <row r="13" spans="1:19" x14ac:dyDescent="0.2">
      <c r="A13" t="s">
        <v>137</v>
      </c>
      <c r="B13">
        <v>850</v>
      </c>
      <c r="C13" s="16">
        <v>170</v>
      </c>
      <c r="D13" s="35">
        <v>28.210599999999999</v>
      </c>
      <c r="E13" s="82">
        <v>28.210999999999999</v>
      </c>
      <c r="F13" s="23">
        <f t="shared" si="0"/>
        <v>-3.9999999999906777E-4</v>
      </c>
      <c r="G13" s="24">
        <f t="shared" si="1"/>
        <v>28.210799999999999</v>
      </c>
      <c r="H13" s="22">
        <v>28.5153</v>
      </c>
      <c r="I13" s="22">
        <v>28.514900000000001</v>
      </c>
      <c r="J13" s="56">
        <f t="shared" si="2"/>
        <v>3.9999999999906777E-4</v>
      </c>
      <c r="K13" s="24">
        <f t="shared" si="3"/>
        <v>28.5151</v>
      </c>
      <c r="L13" s="23">
        <v>28.5153</v>
      </c>
      <c r="M13" s="26">
        <v>28.514800000000001</v>
      </c>
      <c r="N13" s="56">
        <f t="shared" si="4"/>
        <v>4.9999999999883471E-4</v>
      </c>
      <c r="O13" s="24">
        <f t="shared" si="5"/>
        <v>28.515050000000002</v>
      </c>
      <c r="P13" s="55">
        <f t="shared" si="6"/>
        <v>0.30430000000000135</v>
      </c>
      <c r="Q13" s="55">
        <f t="shared" si="7"/>
        <v>0.30425000000000324</v>
      </c>
      <c r="R13" s="65">
        <f t="shared" si="8"/>
        <v>4.9999999998107114E-5</v>
      </c>
    </row>
    <row r="14" spans="1:19" x14ac:dyDescent="0.2">
      <c r="B14">
        <v>90</v>
      </c>
      <c r="C14" s="16">
        <v>171</v>
      </c>
      <c r="D14" s="35">
        <v>28.091200000000001</v>
      </c>
      <c r="E14" s="35">
        <v>28.090800000000002</v>
      </c>
      <c r="F14" s="23">
        <f t="shared" si="0"/>
        <v>3.9999999999906777E-4</v>
      </c>
      <c r="G14" s="24">
        <f t="shared" si="1"/>
        <v>28.091000000000001</v>
      </c>
      <c r="H14" s="22">
        <v>35.635599999999997</v>
      </c>
      <c r="I14" s="22">
        <v>35.635300000000001</v>
      </c>
      <c r="J14" s="56">
        <f t="shared" si="2"/>
        <v>2.9999999999574811E-4</v>
      </c>
      <c r="K14" s="24">
        <f t="shared" si="3"/>
        <v>35.635449999999999</v>
      </c>
      <c r="L14" s="23">
        <v>35.621099999999998</v>
      </c>
      <c r="M14" s="26">
        <v>35.621200000000002</v>
      </c>
      <c r="N14" s="56">
        <f t="shared" si="4"/>
        <v>-1.0000000000331966E-4</v>
      </c>
      <c r="O14" s="24">
        <f t="shared" si="5"/>
        <v>35.62115</v>
      </c>
      <c r="P14" s="55">
        <f t="shared" si="6"/>
        <v>7.5444499999999977</v>
      </c>
      <c r="Q14" s="55">
        <f t="shared" si="7"/>
        <v>7.530149999999999</v>
      </c>
      <c r="R14" s="65">
        <f t="shared" si="8"/>
        <v>1.4299999999998647E-2</v>
      </c>
    </row>
    <row r="15" spans="1:19" x14ac:dyDescent="0.2">
      <c r="B15">
        <v>63</v>
      </c>
      <c r="C15" s="16">
        <v>172</v>
      </c>
      <c r="D15" s="35">
        <v>28.7364</v>
      </c>
      <c r="E15" s="35">
        <v>28.7364</v>
      </c>
      <c r="F15" s="23">
        <f t="shared" si="0"/>
        <v>0</v>
      </c>
      <c r="G15" s="24">
        <f t="shared" si="1"/>
        <v>28.7364</v>
      </c>
      <c r="H15" s="22">
        <v>28.7456</v>
      </c>
      <c r="I15" s="22">
        <v>28.7453</v>
      </c>
      <c r="J15" s="56">
        <f t="shared" si="2"/>
        <v>2.9999999999930083E-4</v>
      </c>
      <c r="K15" s="24">
        <f t="shared" si="3"/>
        <v>28.745449999999998</v>
      </c>
      <c r="L15" s="23">
        <v>28.744900000000001</v>
      </c>
      <c r="M15" s="26">
        <v>28.744800000000001</v>
      </c>
      <c r="N15" s="56">
        <f t="shared" si="4"/>
        <v>9.9999999999766942E-5</v>
      </c>
      <c r="O15" s="24">
        <f t="shared" si="5"/>
        <v>28.74485</v>
      </c>
      <c r="P15" s="55">
        <f t="shared" si="6"/>
        <v>9.0499999999984482E-3</v>
      </c>
      <c r="Q15" s="55">
        <f t="shared" si="7"/>
        <v>8.4499999999998465E-3</v>
      </c>
      <c r="R15" s="65">
        <f t="shared" si="8"/>
        <v>5.9999999999860165E-4</v>
      </c>
    </row>
    <row r="16" spans="1:19" x14ac:dyDescent="0.2">
      <c r="A16" t="s">
        <v>138</v>
      </c>
      <c r="B16">
        <v>850</v>
      </c>
      <c r="C16" s="16">
        <v>173</v>
      </c>
      <c r="D16" s="35">
        <v>28.847300000000001</v>
      </c>
      <c r="E16" s="35">
        <v>28.847000000000001</v>
      </c>
      <c r="F16" s="23">
        <f t="shared" si="0"/>
        <v>2.9999999999930083E-4</v>
      </c>
      <c r="G16" s="24">
        <f t="shared" si="1"/>
        <v>28.847149999999999</v>
      </c>
      <c r="H16" s="22">
        <v>29.260999999999999</v>
      </c>
      <c r="I16" s="22">
        <v>29.261099999999999</v>
      </c>
      <c r="J16" s="56">
        <f t="shared" si="2"/>
        <v>-9.9999999999766942E-5</v>
      </c>
      <c r="K16" s="24">
        <f t="shared" si="3"/>
        <v>29.261049999999997</v>
      </c>
      <c r="L16" s="23">
        <v>29.2624</v>
      </c>
      <c r="M16" s="26">
        <v>29.262699999999999</v>
      </c>
      <c r="N16" s="56">
        <f t="shared" si="4"/>
        <v>-2.9999999999930083E-4</v>
      </c>
      <c r="O16" s="24">
        <f t="shared" si="5"/>
        <v>29.262549999999997</v>
      </c>
      <c r="P16" s="55">
        <f t="shared" si="6"/>
        <v>0.41389999999999816</v>
      </c>
      <c r="Q16" s="55">
        <f t="shared" si="7"/>
        <v>0.41539999999999822</v>
      </c>
      <c r="R16" s="98">
        <f t="shared" si="8"/>
        <v>-1.5000000000000568E-3</v>
      </c>
      <c r="S16" s="99" t="s">
        <v>146</v>
      </c>
    </row>
    <row r="17" spans="1:18" x14ac:dyDescent="0.2">
      <c r="B17">
        <v>90</v>
      </c>
      <c r="C17" s="16">
        <v>174</v>
      </c>
      <c r="D17" s="35">
        <v>28.8444</v>
      </c>
      <c r="E17" s="35">
        <v>28.844200000000001</v>
      </c>
      <c r="F17" s="23">
        <f t="shared" si="0"/>
        <v>1.9999999999953388E-4</v>
      </c>
      <c r="G17" s="24">
        <f t="shared" si="1"/>
        <v>28.8443</v>
      </c>
      <c r="H17" s="22">
        <v>36.125</v>
      </c>
      <c r="I17" s="22">
        <v>36.124499999999998</v>
      </c>
      <c r="J17" s="56">
        <f t="shared" si="2"/>
        <v>5.0000000000238742E-4</v>
      </c>
      <c r="K17" s="24">
        <f t="shared" si="3"/>
        <v>36.124749999999999</v>
      </c>
      <c r="L17" s="23">
        <v>36.112400000000001</v>
      </c>
      <c r="M17" s="26">
        <v>36.112400000000001</v>
      </c>
      <c r="N17" s="56">
        <f t="shared" si="4"/>
        <v>0</v>
      </c>
      <c r="O17" s="24">
        <f t="shared" si="5"/>
        <v>36.112400000000001</v>
      </c>
      <c r="P17" s="55">
        <f t="shared" si="6"/>
        <v>7.2804499999999983</v>
      </c>
      <c r="Q17" s="55">
        <f t="shared" si="7"/>
        <v>7.2681000000000004</v>
      </c>
      <c r="R17" s="65">
        <f t="shared" si="8"/>
        <v>1.2349999999997863E-2</v>
      </c>
    </row>
    <row r="18" spans="1:18" x14ac:dyDescent="0.2">
      <c r="B18">
        <v>63</v>
      </c>
      <c r="C18" s="16">
        <v>175</v>
      </c>
      <c r="D18" s="35">
        <v>28.385100000000001</v>
      </c>
      <c r="E18" s="35">
        <v>28.385200000000001</v>
      </c>
      <c r="F18" s="23">
        <f t="shared" si="0"/>
        <v>-9.9999999999766942E-5</v>
      </c>
      <c r="G18" s="24">
        <f t="shared" si="1"/>
        <v>28.385150000000003</v>
      </c>
      <c r="H18" s="22">
        <v>28.3965</v>
      </c>
      <c r="I18" s="22">
        <v>28.396899999999999</v>
      </c>
      <c r="J18" s="56">
        <f t="shared" si="2"/>
        <v>-3.9999999999906777E-4</v>
      </c>
      <c r="K18" s="24">
        <f t="shared" si="3"/>
        <v>28.396699999999999</v>
      </c>
      <c r="L18" s="23">
        <v>28.396699999999999</v>
      </c>
      <c r="M18" s="26">
        <v>28.3962</v>
      </c>
      <c r="N18" s="56">
        <f t="shared" si="4"/>
        <v>4.9999999999883471E-4</v>
      </c>
      <c r="O18" s="24">
        <f t="shared" si="5"/>
        <v>28.396450000000002</v>
      </c>
      <c r="P18" s="55">
        <f t="shared" si="6"/>
        <v>1.1549999999996174E-2</v>
      </c>
      <c r="Q18" s="55">
        <f t="shared" si="7"/>
        <v>1.1299999999998533E-2</v>
      </c>
      <c r="R18" s="65">
        <f t="shared" si="8"/>
        <v>2.49999999997641E-4</v>
      </c>
    </row>
    <row r="19" spans="1:18" x14ac:dyDescent="0.2">
      <c r="A19" t="s">
        <v>139</v>
      </c>
      <c r="B19">
        <v>850</v>
      </c>
      <c r="C19" s="16">
        <v>176</v>
      </c>
      <c r="D19" s="35">
        <v>28.7422</v>
      </c>
      <c r="E19" s="35">
        <v>28.7423</v>
      </c>
      <c r="F19" s="23">
        <f t="shared" si="0"/>
        <v>-9.9999999999766942E-5</v>
      </c>
      <c r="G19" s="24">
        <f t="shared" si="1"/>
        <v>28.742249999999999</v>
      </c>
      <c r="H19" s="22">
        <v>29.104600000000001</v>
      </c>
      <c r="I19" s="22">
        <v>29.104600000000001</v>
      </c>
      <c r="J19" s="56">
        <f t="shared" si="2"/>
        <v>0</v>
      </c>
      <c r="K19" s="24">
        <f t="shared" si="3"/>
        <v>29.104600000000001</v>
      </c>
      <c r="L19" s="23">
        <v>29.104099999999999</v>
      </c>
      <c r="M19" s="26">
        <v>29.104099999999999</v>
      </c>
      <c r="N19" s="23">
        <f t="shared" si="4"/>
        <v>0</v>
      </c>
      <c r="O19" s="24">
        <f t="shared" si="5"/>
        <v>29.104099999999999</v>
      </c>
      <c r="P19" s="55">
        <f t="shared" si="6"/>
        <v>0.36235000000000284</v>
      </c>
      <c r="Q19" s="55">
        <f t="shared" si="7"/>
        <v>0.36185000000000045</v>
      </c>
      <c r="R19" s="65">
        <f t="shared" si="8"/>
        <v>5.0000000000238742E-4</v>
      </c>
    </row>
    <row r="20" spans="1:18" x14ac:dyDescent="0.2">
      <c r="B20">
        <v>90</v>
      </c>
      <c r="C20" s="16">
        <v>177</v>
      </c>
      <c r="D20" s="35">
        <v>28.213100000000001</v>
      </c>
      <c r="E20" s="35">
        <v>28.212599999999998</v>
      </c>
      <c r="F20" s="23">
        <f t="shared" si="0"/>
        <v>5.0000000000238742E-4</v>
      </c>
      <c r="G20" s="24">
        <f t="shared" si="1"/>
        <v>28.21285</v>
      </c>
      <c r="H20" s="22">
        <v>35.688499999999998</v>
      </c>
      <c r="I20" s="22">
        <v>35.688400000000001</v>
      </c>
      <c r="J20" s="56">
        <f t="shared" si="2"/>
        <v>9.9999999996214228E-5</v>
      </c>
      <c r="K20" s="24">
        <f t="shared" si="3"/>
        <v>35.688450000000003</v>
      </c>
      <c r="L20" s="23">
        <v>35.676200000000001</v>
      </c>
      <c r="M20" s="26">
        <v>35.676400000000001</v>
      </c>
      <c r="N20" s="56">
        <f t="shared" si="4"/>
        <v>-1.9999999999953388E-4</v>
      </c>
      <c r="O20" s="24">
        <f t="shared" si="5"/>
        <v>35.676299999999998</v>
      </c>
      <c r="P20" s="55">
        <f t="shared" si="6"/>
        <v>7.4756000000000036</v>
      </c>
      <c r="Q20" s="55">
        <f t="shared" si="7"/>
        <v>7.4634499999999981</v>
      </c>
      <c r="R20" s="65">
        <f t="shared" si="8"/>
        <v>1.2150000000005434E-2</v>
      </c>
    </row>
    <row r="21" spans="1:18" x14ac:dyDescent="0.2">
      <c r="B21">
        <v>63</v>
      </c>
      <c r="C21" s="16">
        <v>178</v>
      </c>
      <c r="D21" s="35">
        <v>28.1464</v>
      </c>
      <c r="E21" s="35">
        <v>28.1463</v>
      </c>
      <c r="F21" s="23">
        <f t="shared" si="0"/>
        <v>9.9999999999766942E-5</v>
      </c>
      <c r="G21" s="24">
        <f t="shared" si="1"/>
        <v>28.146349999999998</v>
      </c>
      <c r="H21" s="22">
        <v>28.159700000000001</v>
      </c>
      <c r="I21" s="22">
        <v>28.159400000000002</v>
      </c>
      <c r="J21" s="56">
        <f t="shared" si="2"/>
        <v>2.9999999999930083E-4</v>
      </c>
      <c r="K21" s="24">
        <f t="shared" si="3"/>
        <v>28.159550000000003</v>
      </c>
      <c r="L21" s="23">
        <v>28.159500000000001</v>
      </c>
      <c r="M21" s="26">
        <v>28.159500000000001</v>
      </c>
      <c r="N21" s="23">
        <f t="shared" si="4"/>
        <v>0</v>
      </c>
      <c r="O21" s="24">
        <f t="shared" si="5"/>
        <v>28.159500000000001</v>
      </c>
      <c r="P21" s="55">
        <f t="shared" si="6"/>
        <v>1.3200000000004763E-2</v>
      </c>
      <c r="Q21" s="55">
        <f t="shared" si="7"/>
        <v>1.3150000000003104E-2</v>
      </c>
      <c r="R21" s="65">
        <f t="shared" si="8"/>
        <v>5.0000000001659828E-5</v>
      </c>
    </row>
    <row r="22" spans="1:18" x14ac:dyDescent="0.2">
      <c r="A22" t="s">
        <v>140</v>
      </c>
      <c r="B22">
        <v>850</v>
      </c>
      <c r="C22" s="16">
        <v>179</v>
      </c>
      <c r="D22" s="35">
        <v>28.092500000000001</v>
      </c>
      <c r="E22" s="82">
        <v>28.091999999999999</v>
      </c>
      <c r="F22" s="23">
        <f t="shared" si="0"/>
        <v>5.0000000000238742E-4</v>
      </c>
      <c r="G22" s="24">
        <f t="shared" si="1"/>
        <v>28.09225</v>
      </c>
      <c r="H22" s="22">
        <v>28.529199999999999</v>
      </c>
      <c r="I22" s="22">
        <v>28.529</v>
      </c>
      <c r="J22" s="56">
        <f t="shared" si="2"/>
        <v>1.9999999999953388E-4</v>
      </c>
      <c r="K22" s="24">
        <f t="shared" si="3"/>
        <v>28.5291</v>
      </c>
      <c r="L22" s="23">
        <v>28.527999999999999</v>
      </c>
      <c r="M22" s="26">
        <v>28.528500000000001</v>
      </c>
      <c r="N22" s="23">
        <f t="shared" si="4"/>
        <v>-5.0000000000238742E-4</v>
      </c>
      <c r="O22" s="24">
        <f t="shared" si="5"/>
        <v>28.52825</v>
      </c>
      <c r="P22" s="55">
        <f t="shared" si="6"/>
        <v>0.43684999999999974</v>
      </c>
      <c r="Q22" s="55">
        <f t="shared" si="7"/>
        <v>0.43599999999999994</v>
      </c>
      <c r="R22" s="65">
        <f t="shared" si="8"/>
        <v>8.4999999999979536E-4</v>
      </c>
    </row>
    <row r="23" spans="1:18" x14ac:dyDescent="0.2">
      <c r="B23">
        <v>90</v>
      </c>
      <c r="C23" s="16">
        <v>180</v>
      </c>
      <c r="D23" s="35">
        <v>28.214500000000001</v>
      </c>
      <c r="E23" s="82">
        <v>28.214600000000001</v>
      </c>
      <c r="F23" s="23">
        <f t="shared" si="0"/>
        <v>-9.9999999999766942E-5</v>
      </c>
      <c r="G23" s="24">
        <f t="shared" si="1"/>
        <v>28.214550000000003</v>
      </c>
      <c r="H23" s="22">
        <v>35.573700000000002</v>
      </c>
      <c r="I23" s="22">
        <v>35.573599999999999</v>
      </c>
      <c r="J23" s="56">
        <f t="shared" si="2"/>
        <v>1.0000000000331966E-4</v>
      </c>
      <c r="K23" s="24">
        <f t="shared" si="3"/>
        <v>35.573650000000001</v>
      </c>
      <c r="L23" s="23">
        <v>35.561</v>
      </c>
      <c r="M23" s="26">
        <v>35.561500000000002</v>
      </c>
      <c r="N23" s="56">
        <f t="shared" si="4"/>
        <v>-5.0000000000238742E-4</v>
      </c>
      <c r="O23" s="24">
        <f t="shared" si="5"/>
        <v>35.561250000000001</v>
      </c>
      <c r="P23" s="55">
        <f t="shared" si="6"/>
        <v>7.359099999999998</v>
      </c>
      <c r="Q23" s="55">
        <f t="shared" si="7"/>
        <v>7.3466999999999985</v>
      </c>
      <c r="R23" s="65">
        <f t="shared" si="8"/>
        <v>1.2399999999999523E-2</v>
      </c>
    </row>
    <row r="24" spans="1:18" x14ac:dyDescent="0.2">
      <c r="B24">
        <v>63</v>
      </c>
      <c r="C24" s="16">
        <v>181</v>
      </c>
      <c r="D24" s="35">
        <v>28.746200000000002</v>
      </c>
      <c r="E24" s="82">
        <v>28.745799999999999</v>
      </c>
      <c r="F24" s="23">
        <f t="shared" si="0"/>
        <v>4.0000000000262048E-4</v>
      </c>
      <c r="G24" s="24">
        <f t="shared" si="1"/>
        <v>28.746000000000002</v>
      </c>
      <c r="H24" s="22">
        <v>28.763000000000002</v>
      </c>
      <c r="I24" s="22">
        <v>28.762799999999999</v>
      </c>
      <c r="J24" s="56">
        <f t="shared" si="2"/>
        <v>2.000000000030866E-4</v>
      </c>
      <c r="K24" s="24">
        <f t="shared" si="3"/>
        <v>28.762900000000002</v>
      </c>
      <c r="L24" s="23">
        <v>28.762499999999999</v>
      </c>
      <c r="M24" s="26">
        <v>28.762899999999998</v>
      </c>
      <c r="N24" s="56">
        <f t="shared" si="4"/>
        <v>-3.9999999999906777E-4</v>
      </c>
      <c r="O24" s="24">
        <f t="shared" si="5"/>
        <v>28.762699999999999</v>
      </c>
      <c r="P24" s="55">
        <f t="shared" si="6"/>
        <v>1.6899999999999693E-2</v>
      </c>
      <c r="Q24" s="55">
        <f t="shared" si="7"/>
        <v>1.6699999999996606E-2</v>
      </c>
      <c r="R24" s="65">
        <f t="shared" si="8"/>
        <v>2.000000000030866E-4</v>
      </c>
    </row>
    <row r="25" spans="1:18" x14ac:dyDescent="0.2">
      <c r="A25" t="s">
        <v>141</v>
      </c>
      <c r="B25">
        <v>850</v>
      </c>
      <c r="C25" s="16">
        <v>182</v>
      </c>
      <c r="D25" s="35">
        <v>28.173400000000001</v>
      </c>
      <c r="E25" s="82">
        <v>28.173300000000001</v>
      </c>
      <c r="F25" s="23">
        <f t="shared" si="0"/>
        <v>9.9999999999766942E-5</v>
      </c>
      <c r="G25" s="24">
        <f t="shared" si="1"/>
        <v>28.173349999999999</v>
      </c>
      <c r="H25" s="22">
        <v>28.623200000000001</v>
      </c>
      <c r="I25" s="22">
        <v>28.622900000000001</v>
      </c>
      <c r="J25" s="23">
        <f t="shared" si="2"/>
        <v>2.9999999999930083E-4</v>
      </c>
      <c r="K25" s="24">
        <f t="shared" si="3"/>
        <v>28.623049999999999</v>
      </c>
      <c r="L25" s="23">
        <v>28.620899999999999</v>
      </c>
      <c r="M25" s="26">
        <v>28.621200000000002</v>
      </c>
      <c r="N25" s="23">
        <f t="shared" si="4"/>
        <v>-3.0000000000285354E-4</v>
      </c>
      <c r="O25" s="24">
        <f t="shared" si="5"/>
        <v>28.62105</v>
      </c>
      <c r="P25" s="55">
        <f t="shared" si="6"/>
        <v>0.44969999999999999</v>
      </c>
      <c r="Q25" s="55">
        <f t="shared" si="7"/>
        <v>0.4477000000000011</v>
      </c>
      <c r="R25" s="65">
        <f t="shared" si="8"/>
        <v>1.9999999999988916E-3</v>
      </c>
    </row>
    <row r="26" spans="1:18" x14ac:dyDescent="0.2">
      <c r="B26">
        <v>90</v>
      </c>
      <c r="C26" s="16">
        <v>183</v>
      </c>
      <c r="D26" s="35">
        <v>28.075299999999999</v>
      </c>
      <c r="E26" s="82">
        <v>28.075199999999999</v>
      </c>
      <c r="F26" s="23">
        <f t="shared" si="0"/>
        <v>9.9999999999766942E-5</v>
      </c>
      <c r="G26" s="24">
        <f t="shared" si="1"/>
        <v>28.075249999999997</v>
      </c>
      <c r="H26" s="26">
        <v>35.405099999999997</v>
      </c>
      <c r="I26" s="26">
        <v>35.404699999999998</v>
      </c>
      <c r="J26" s="23">
        <f t="shared" si="2"/>
        <v>3.9999999999906777E-4</v>
      </c>
      <c r="K26" s="24">
        <f t="shared" si="3"/>
        <v>35.404899999999998</v>
      </c>
      <c r="L26" s="23">
        <v>35.392899999999997</v>
      </c>
      <c r="M26" s="26">
        <v>35.393000000000001</v>
      </c>
      <c r="N26" s="23">
        <f t="shared" si="4"/>
        <v>-1.0000000000331966E-4</v>
      </c>
      <c r="O26" s="24">
        <f t="shared" si="5"/>
        <v>35.392949999999999</v>
      </c>
      <c r="P26" s="55">
        <f t="shared" si="6"/>
        <v>7.3296500000000009</v>
      </c>
      <c r="Q26" s="55">
        <f t="shared" si="7"/>
        <v>7.3177000000000021</v>
      </c>
      <c r="R26" s="65">
        <f t="shared" si="8"/>
        <v>1.1949999999998795E-2</v>
      </c>
    </row>
    <row r="27" spans="1:18" x14ac:dyDescent="0.2">
      <c r="B27">
        <v>63</v>
      </c>
      <c r="C27" s="16">
        <v>184</v>
      </c>
      <c r="D27" s="35">
        <v>28.309899999999999</v>
      </c>
      <c r="E27" s="82">
        <v>28.3096</v>
      </c>
      <c r="F27" s="23">
        <f t="shared" si="0"/>
        <v>2.9999999999930083E-4</v>
      </c>
      <c r="G27" s="24">
        <f t="shared" si="1"/>
        <v>28.309750000000001</v>
      </c>
      <c r="H27" s="26">
        <v>28.3307</v>
      </c>
      <c r="I27" s="26">
        <v>28.3307</v>
      </c>
      <c r="J27" s="56">
        <f t="shared" si="2"/>
        <v>0</v>
      </c>
      <c r="K27" s="24">
        <f t="shared" si="3"/>
        <v>28.3307</v>
      </c>
      <c r="L27" s="23">
        <v>28.330300000000001</v>
      </c>
      <c r="M27" s="26">
        <v>28.330200000000001</v>
      </c>
      <c r="N27" s="56">
        <f t="shared" si="4"/>
        <v>9.9999999999766942E-5</v>
      </c>
      <c r="O27" s="24">
        <f t="shared" si="5"/>
        <v>28.330249999999999</v>
      </c>
      <c r="P27" s="55">
        <f t="shared" si="6"/>
        <v>2.0949999999999136E-2</v>
      </c>
      <c r="Q27" s="55">
        <f t="shared" si="7"/>
        <v>2.0499999999998408E-2</v>
      </c>
      <c r="R27" s="65">
        <f t="shared" si="8"/>
        <v>4.500000000007276E-4</v>
      </c>
    </row>
    <row r="28" spans="1:18" x14ac:dyDescent="0.2">
      <c r="A28" t="s">
        <v>142</v>
      </c>
      <c r="B28">
        <v>850</v>
      </c>
      <c r="C28" s="16">
        <v>185</v>
      </c>
      <c r="D28" s="35">
        <v>28.353000000000002</v>
      </c>
      <c r="E28" s="82">
        <v>28.352699999999999</v>
      </c>
      <c r="F28" s="23">
        <f t="shared" si="0"/>
        <v>3.0000000000285354E-4</v>
      </c>
      <c r="G28" s="24">
        <f t="shared" si="1"/>
        <v>28.35285</v>
      </c>
      <c r="H28" s="26">
        <v>28.892299999999999</v>
      </c>
      <c r="I28" s="26">
        <v>28.8918</v>
      </c>
      <c r="J28" s="56">
        <f t="shared" si="2"/>
        <v>4.9999999999883471E-4</v>
      </c>
      <c r="K28" s="24">
        <f t="shared" si="3"/>
        <v>28.892049999999998</v>
      </c>
      <c r="L28" s="23">
        <v>28.891200000000001</v>
      </c>
      <c r="M28" s="26">
        <v>28.891400000000001</v>
      </c>
      <c r="N28" s="56">
        <f t="shared" si="4"/>
        <v>-1.9999999999953388E-4</v>
      </c>
      <c r="O28" s="24">
        <f t="shared" si="5"/>
        <v>28.891300000000001</v>
      </c>
      <c r="P28" s="55">
        <f t="shared" si="6"/>
        <v>0.53919999999999746</v>
      </c>
      <c r="Q28" s="55">
        <f t="shared" si="7"/>
        <v>0.53845000000000098</v>
      </c>
      <c r="R28" s="65">
        <f t="shared" si="8"/>
        <v>7.4999999999647571E-4</v>
      </c>
    </row>
    <row r="29" spans="1:18" x14ac:dyDescent="0.2">
      <c r="B29">
        <v>90</v>
      </c>
      <c r="C29" s="16">
        <v>186</v>
      </c>
      <c r="D29" s="35">
        <v>28.818200000000001</v>
      </c>
      <c r="E29" s="82">
        <v>28.817900000000002</v>
      </c>
      <c r="F29" s="23">
        <f t="shared" si="0"/>
        <v>2.9999999999930083E-4</v>
      </c>
      <c r="G29" s="24">
        <f t="shared" si="1"/>
        <v>28.818049999999999</v>
      </c>
      <c r="H29" s="26">
        <v>36.063200000000002</v>
      </c>
      <c r="I29" s="26">
        <v>36.0627</v>
      </c>
      <c r="J29" s="56">
        <f t="shared" si="2"/>
        <v>5.0000000000238742E-4</v>
      </c>
      <c r="K29" s="24">
        <f t="shared" si="3"/>
        <v>36.062950000000001</v>
      </c>
      <c r="L29" s="23">
        <v>36.052</v>
      </c>
      <c r="M29" s="26">
        <v>36.052500000000002</v>
      </c>
      <c r="N29" s="56">
        <f t="shared" si="4"/>
        <v>-5.0000000000238742E-4</v>
      </c>
      <c r="O29" s="24">
        <f t="shared" si="5"/>
        <v>36.052250000000001</v>
      </c>
      <c r="P29" s="55">
        <f t="shared" si="6"/>
        <v>7.2449000000000012</v>
      </c>
      <c r="Q29" s="55">
        <f t="shared" si="7"/>
        <v>7.2342000000000013</v>
      </c>
      <c r="R29" s="65">
        <f t="shared" si="8"/>
        <v>1.0699999999999932E-2</v>
      </c>
    </row>
    <row r="30" spans="1:18" x14ac:dyDescent="0.2">
      <c r="B30">
        <v>63</v>
      </c>
      <c r="C30" s="16">
        <v>187</v>
      </c>
      <c r="D30" s="35">
        <v>28.863199999999999</v>
      </c>
      <c r="E30" s="82">
        <v>28.8629</v>
      </c>
      <c r="F30" s="23">
        <f t="shared" si="0"/>
        <v>2.9999999999930083E-4</v>
      </c>
      <c r="G30" s="24">
        <f t="shared" si="1"/>
        <v>28.863050000000001</v>
      </c>
      <c r="H30" s="90">
        <v>28.908300000000001</v>
      </c>
      <c r="I30" s="90">
        <v>28.908100000000001</v>
      </c>
      <c r="J30" s="91">
        <f t="shared" si="2"/>
        <v>1.9999999999953388E-4</v>
      </c>
      <c r="K30" s="92">
        <f t="shared" si="3"/>
        <v>28.908200000000001</v>
      </c>
      <c r="L30" s="23">
        <v>28.907699999999998</v>
      </c>
      <c r="M30" s="26">
        <v>28.907900000000001</v>
      </c>
      <c r="N30" s="23">
        <f t="shared" si="4"/>
        <v>-2.000000000030866E-4</v>
      </c>
      <c r="O30" s="24">
        <f t="shared" si="5"/>
        <v>28.907800000000002</v>
      </c>
      <c r="P30" s="55">
        <f t="shared" si="6"/>
        <v>4.5149999999999579E-2</v>
      </c>
      <c r="Q30" s="55">
        <f t="shared" si="7"/>
        <v>4.4750000000000512E-2</v>
      </c>
      <c r="R30" s="65">
        <f t="shared" si="8"/>
        <v>3.9999999999906777E-4</v>
      </c>
    </row>
    <row r="31" spans="1:18" x14ac:dyDescent="0.2">
      <c r="A31" s="62" t="s">
        <v>143</v>
      </c>
      <c r="B31" s="62">
        <v>850</v>
      </c>
      <c r="C31" s="16">
        <v>188</v>
      </c>
      <c r="D31" s="82">
        <v>27.965199999999999</v>
      </c>
      <c r="E31" s="82">
        <v>27.9648</v>
      </c>
      <c r="F31" s="23">
        <f t="shared" si="0"/>
        <v>3.9999999999906777E-4</v>
      </c>
      <c r="G31" s="24">
        <f t="shared" si="1"/>
        <v>27.965</v>
      </c>
      <c r="H31" s="26">
        <v>27.9712</v>
      </c>
      <c r="I31" s="26">
        <v>27.971399999999999</v>
      </c>
      <c r="J31" s="56">
        <f t="shared" si="2"/>
        <v>-1.9999999999953388E-4</v>
      </c>
      <c r="K31" s="24">
        <f t="shared" si="3"/>
        <v>27.971299999999999</v>
      </c>
      <c r="L31" s="23">
        <v>27.9696</v>
      </c>
      <c r="M31" s="26">
        <v>27.9696</v>
      </c>
      <c r="N31" s="23">
        <f t="shared" si="4"/>
        <v>0</v>
      </c>
      <c r="O31" s="24">
        <f t="shared" si="5"/>
        <v>27.9696</v>
      </c>
      <c r="P31" s="55">
        <f t="shared" si="6"/>
        <v>6.2999999999995282E-3</v>
      </c>
      <c r="Q31" s="55">
        <f t="shared" si="7"/>
        <v>4.5999999999999375E-3</v>
      </c>
      <c r="R31" s="65">
        <f t="shared" si="8"/>
        <v>1.6999999999995907E-3</v>
      </c>
    </row>
    <row r="32" spans="1:18" x14ac:dyDescent="0.2">
      <c r="A32" s="62"/>
      <c r="B32" s="62">
        <v>90</v>
      </c>
      <c r="C32" s="16">
        <v>189</v>
      </c>
      <c r="D32" s="35">
        <v>28.625399999999999</v>
      </c>
      <c r="E32" s="82">
        <v>28.6249</v>
      </c>
      <c r="F32" s="23">
        <f t="shared" si="0"/>
        <v>4.9999999999883471E-4</v>
      </c>
      <c r="G32" s="24">
        <f t="shared" si="1"/>
        <v>28.625149999999998</v>
      </c>
      <c r="H32" s="26">
        <v>28.978999999999999</v>
      </c>
      <c r="I32" s="26">
        <v>28.979500000000002</v>
      </c>
      <c r="J32" s="56">
        <f t="shared" si="2"/>
        <v>-5.0000000000238742E-4</v>
      </c>
      <c r="K32" s="24">
        <f t="shared" si="3"/>
        <v>28.97925</v>
      </c>
      <c r="L32" s="23">
        <v>28.914300000000001</v>
      </c>
      <c r="M32" s="26">
        <v>28.914200000000001</v>
      </c>
      <c r="N32" s="23">
        <f t="shared" si="4"/>
        <v>9.9999999999766942E-5</v>
      </c>
      <c r="O32" s="24">
        <f t="shared" si="5"/>
        <v>28.914250000000003</v>
      </c>
      <c r="P32" s="55">
        <f t="shared" si="6"/>
        <v>0.35410000000000252</v>
      </c>
      <c r="Q32" s="55">
        <f t="shared" si="7"/>
        <v>0.2891000000000048</v>
      </c>
      <c r="R32" s="65">
        <f t="shared" si="8"/>
        <v>6.4999999999997726E-2</v>
      </c>
    </row>
    <row r="33" spans="1:18" x14ac:dyDescent="0.2">
      <c r="A33" s="62"/>
      <c r="B33" s="62">
        <v>63</v>
      </c>
      <c r="C33" s="16">
        <v>190</v>
      </c>
      <c r="D33" s="35">
        <v>28.872299999999999</v>
      </c>
      <c r="E33" s="82">
        <v>28.872</v>
      </c>
      <c r="F33" s="23">
        <f t="shared" si="0"/>
        <v>2.9999999999930083E-4</v>
      </c>
      <c r="G33" s="24">
        <f t="shared" si="1"/>
        <v>28.872149999999998</v>
      </c>
      <c r="H33" s="26">
        <v>29.427199999999999</v>
      </c>
      <c r="I33" s="26">
        <v>29.427600000000002</v>
      </c>
      <c r="J33" s="56">
        <f t="shared" si="2"/>
        <v>-4.0000000000262048E-4</v>
      </c>
      <c r="K33" s="24">
        <f t="shared" si="3"/>
        <v>29.427399999999999</v>
      </c>
      <c r="L33" s="23">
        <v>29.396599999999999</v>
      </c>
      <c r="M33" s="26">
        <v>29.396799999999999</v>
      </c>
      <c r="N33" s="23">
        <f t="shared" si="4"/>
        <v>-1.9999999999953388E-4</v>
      </c>
      <c r="O33" s="24">
        <f t="shared" si="5"/>
        <v>29.396699999999999</v>
      </c>
      <c r="P33" s="55">
        <f t="shared" si="6"/>
        <v>0.55525000000000091</v>
      </c>
      <c r="Q33" s="55">
        <f t="shared" si="7"/>
        <v>0.5245500000000014</v>
      </c>
      <c r="R33" s="65">
        <f t="shared" si="8"/>
        <v>3.0699999999999505E-2</v>
      </c>
    </row>
    <row r="36" spans="1:18" x14ac:dyDescent="0.2">
      <c r="A36" s="93" t="s">
        <v>144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28.5" bestFit="1" customWidth="1"/>
    <col min="2" max="2" width="15.1640625" style="15" customWidth="1"/>
    <col min="3" max="3" width="12.5" customWidth="1"/>
    <col min="4" max="4" width="14" customWidth="1"/>
    <col min="5" max="5" width="15.33203125" bestFit="1" customWidth="1"/>
    <col min="6" max="6" width="28.83203125" customWidth="1"/>
    <col min="7" max="7" width="28.1640625" bestFit="1" customWidth="1"/>
    <col min="8" max="8" width="29.6640625" customWidth="1"/>
    <col min="9" max="9" width="28.1640625" bestFit="1" customWidth="1"/>
    <col min="10" max="10" width="27.1640625" customWidth="1"/>
    <col min="11" max="11" width="26.6640625" customWidth="1"/>
    <col min="12" max="12" width="28" bestFit="1" customWidth="1"/>
    <col min="13" max="13" width="27.6640625" customWidth="1"/>
    <col min="14" max="14" width="26.5" style="17" bestFit="1" customWidth="1"/>
    <col min="15" max="15" width="27" style="17" bestFit="1" customWidth="1"/>
    <col min="16" max="16" width="20.1640625" style="16" customWidth="1"/>
  </cols>
  <sheetData>
    <row r="1" spans="1:16" ht="19" x14ac:dyDescent="0.25">
      <c r="A1" s="36" t="s">
        <v>96</v>
      </c>
    </row>
    <row r="2" spans="1:16" ht="14.25" customHeight="1" x14ac:dyDescent="0.2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6" x14ac:dyDescent="0.2">
      <c r="A3" s="28"/>
      <c r="B3" s="113" t="s">
        <v>104</v>
      </c>
      <c r="C3" s="114"/>
      <c r="D3" s="114"/>
      <c r="E3" s="114"/>
      <c r="F3" s="114"/>
      <c r="G3" s="114"/>
      <c r="H3" s="114"/>
      <c r="I3" s="115"/>
      <c r="J3" s="116" t="s">
        <v>53</v>
      </c>
      <c r="K3" s="116"/>
      <c r="L3" s="116"/>
      <c r="M3" s="116"/>
      <c r="N3" s="116"/>
      <c r="O3" s="116"/>
      <c r="P3" s="116"/>
    </row>
    <row r="4" spans="1:16" s="73" customFormat="1" x14ac:dyDescent="0.2">
      <c r="A4" s="71"/>
      <c r="B4" s="60" t="s">
        <v>99</v>
      </c>
      <c r="C4" s="61" t="s">
        <v>98</v>
      </c>
      <c r="D4" s="61" t="s">
        <v>121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100</v>
      </c>
      <c r="J4" s="71" t="s">
        <v>24</v>
      </c>
      <c r="K4" s="68" t="s">
        <v>25</v>
      </c>
      <c r="L4" s="68" t="s">
        <v>112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">
      <c r="A6" t="s">
        <v>92</v>
      </c>
      <c r="B6" s="15">
        <f>MUD!R5-MUD!R6</f>
        <v>1.9999999999997797E-2</v>
      </c>
      <c r="C6" s="17">
        <f>MUD!R6</f>
        <v>0.19999999999999896</v>
      </c>
      <c r="D6" s="53">
        <f>SAND!P4</f>
        <v>0.19339999999999691</v>
      </c>
      <c r="E6" s="53">
        <f>SAND!P5</f>
        <v>7.1132499999999936</v>
      </c>
      <c r="F6" s="17">
        <f>SAND!P6</f>
        <v>1.2099999999996669E-2</v>
      </c>
      <c r="G6" s="53">
        <f>B6+C6</f>
        <v>0.21999999999999675</v>
      </c>
      <c r="H6" s="53">
        <f>E6+F6</f>
        <v>7.1253499999999903</v>
      </c>
      <c r="I6" s="79">
        <f>SUM(B6:F6)</f>
        <v>7.5387499999999843</v>
      </c>
      <c r="J6" s="35">
        <f t="shared" ref="J6:J15" si="0">(C6/I6)*100</f>
        <v>2.6529597081744241</v>
      </c>
      <c r="K6" s="35">
        <f t="shared" ref="K6:K15" si="1">(B6/I6)*100</f>
        <v>0.26529597081741457</v>
      </c>
      <c r="L6" s="35">
        <f>(D6/I6)*100</f>
        <v>2.5654120378046401</v>
      </c>
      <c r="M6" s="35">
        <f>(E6/I6)*100</f>
        <v>94.35582822085901</v>
      </c>
      <c r="N6" s="53">
        <f>(F6/I6)*100</f>
        <v>0.16050406234450929</v>
      </c>
      <c r="O6" s="53">
        <f>(G6/I6)*100</f>
        <v>2.9182556789918381</v>
      </c>
      <c r="P6" s="54">
        <f>(H6/I6)*100</f>
        <v>94.516332283203525</v>
      </c>
    </row>
    <row r="7" spans="1:16" s="35" customFormat="1" x14ac:dyDescent="0.2">
      <c r="A7" s="35" t="s">
        <v>91</v>
      </c>
      <c r="B7" s="52">
        <f>MUD!R7-MUD!R8</f>
        <v>2.9999999999996696E-2</v>
      </c>
      <c r="C7" s="53">
        <f>MUD!R8</f>
        <v>0.18750000000000588</v>
      </c>
      <c r="D7" s="53">
        <f>SAND!P7</f>
        <v>0.26805000000000234</v>
      </c>
      <c r="E7" s="53">
        <f>SAND!P8</f>
        <v>7.2750499999999967</v>
      </c>
      <c r="F7" s="53">
        <f>SAND!P9</f>
        <v>1.0400000000000631E-2</v>
      </c>
      <c r="G7" s="53">
        <f t="shared" ref="G7:G15" si="2">B7+C7</f>
        <v>0.21750000000000258</v>
      </c>
      <c r="H7" s="53">
        <f t="shared" ref="H7:H15" si="3">E7+F7</f>
        <v>7.2854499999999973</v>
      </c>
      <c r="I7" s="79">
        <f t="shared" ref="I7:I15" si="4">SUM(B7:F7)</f>
        <v>7.7710000000000026</v>
      </c>
      <c r="J7" s="35">
        <f t="shared" si="0"/>
        <v>2.4128168832840795</v>
      </c>
      <c r="K7" s="35">
        <f t="shared" si="1"/>
        <v>0.38605070132539809</v>
      </c>
      <c r="L7" s="35">
        <f t="shared" ref="L7:L15" si="5">(D7/I7)*100</f>
        <v>3.4493630163428421</v>
      </c>
      <c r="M7" s="35">
        <f t="shared" ref="M7:M15" si="6">(E7/I7)*100</f>
        <v>93.617938489254854</v>
      </c>
      <c r="N7" s="53">
        <f t="shared" ref="N7:N15" si="7">(F7/I7)*100</f>
        <v>0.13383090979282752</v>
      </c>
      <c r="O7" s="53">
        <f t="shared" ref="O7:O15" si="8">(G7/I7)*100</f>
        <v>2.7988675846094777</v>
      </c>
      <c r="P7" s="54">
        <f t="shared" ref="P7:P15" si="9">(H7/I7)*100</f>
        <v>93.751769399047674</v>
      </c>
    </row>
    <row r="8" spans="1:16" x14ac:dyDescent="0.2">
      <c r="A8" t="s">
        <v>75</v>
      </c>
      <c r="B8" s="15">
        <f>MUD!R9-MUD!R10</f>
        <v>2.9999999999996696E-2</v>
      </c>
      <c r="C8" s="17">
        <f>MUD!R10</f>
        <v>0.18749999999999478</v>
      </c>
      <c r="D8" s="17">
        <f>SAND!P10</f>
        <v>0.27035000000000053</v>
      </c>
      <c r="E8" s="17">
        <f>SAND!P11</f>
        <v>7.3701499999999953</v>
      </c>
      <c r="F8" s="17">
        <f>SAND!P12</f>
        <v>1.0400000000000631E-2</v>
      </c>
      <c r="G8" s="53">
        <f t="shared" si="2"/>
        <v>0.21749999999999148</v>
      </c>
      <c r="H8" s="53">
        <f t="shared" si="3"/>
        <v>7.3805499999999959</v>
      </c>
      <c r="I8" s="79">
        <f t="shared" si="4"/>
        <v>7.8683999999999878</v>
      </c>
      <c r="J8" s="35">
        <f t="shared" si="0"/>
        <v>2.3829495195973145</v>
      </c>
      <c r="K8" s="35">
        <f t="shared" si="1"/>
        <v>0.38127192313553887</v>
      </c>
      <c r="L8" s="35">
        <f t="shared" si="5"/>
        <v>3.4358954806568165</v>
      </c>
      <c r="M8" s="35">
        <f t="shared" si="6"/>
        <v>93.667708809923326</v>
      </c>
      <c r="N8" s="53">
        <f t="shared" si="7"/>
        <v>0.13217426668700941</v>
      </c>
      <c r="O8" s="53">
        <f t="shared" si="8"/>
        <v>2.7642214427328531</v>
      </c>
      <c r="P8" s="54">
        <f t="shared" si="9"/>
        <v>93.799883076610342</v>
      </c>
    </row>
    <row r="9" spans="1:16" ht="15.75" customHeight="1" x14ac:dyDescent="0.2">
      <c r="A9" t="s">
        <v>76</v>
      </c>
      <c r="B9" s="15">
        <f>MUD!R11-MUD!R12</f>
        <v>9.9999999999988987E-3</v>
      </c>
      <c r="C9" s="17">
        <f>MUD!R12</f>
        <v>0.20999999999999786</v>
      </c>
      <c r="D9" s="17">
        <f>SAND!P13</f>
        <v>0.4126499999999993</v>
      </c>
      <c r="E9" s="17">
        <f>SAND!P14</f>
        <v>7.3634000000000057</v>
      </c>
      <c r="F9" s="17">
        <f>SAND!P15</f>
        <v>1.1900000000000688E-2</v>
      </c>
      <c r="G9" s="53">
        <f t="shared" si="2"/>
        <v>0.21999999999999675</v>
      </c>
      <c r="H9" s="53">
        <f t="shared" si="3"/>
        <v>7.3753000000000064</v>
      </c>
      <c r="I9" s="79">
        <f t="shared" si="4"/>
        <v>8.0079500000000028</v>
      </c>
      <c r="J9" s="35">
        <f t="shared" si="0"/>
        <v>2.6223939959664806</v>
      </c>
      <c r="K9" s="35">
        <f t="shared" si="1"/>
        <v>0.12487590456981992</v>
      </c>
      <c r="L9" s="35">
        <f t="shared" si="5"/>
        <v>5.153004202074178</v>
      </c>
      <c r="M9" s="35">
        <f t="shared" si="6"/>
        <v>91.95112357095141</v>
      </c>
      <c r="N9" s="53">
        <f t="shared" si="7"/>
        <v>0.14860232643811067</v>
      </c>
      <c r="O9" s="53">
        <f t="shared" si="8"/>
        <v>2.7472699005363004</v>
      </c>
      <c r="P9" s="54">
        <f t="shared" si="9"/>
        <v>92.099725897389519</v>
      </c>
    </row>
    <row r="10" spans="1:16" x14ac:dyDescent="0.2">
      <c r="A10" s="35" t="s">
        <v>77</v>
      </c>
      <c r="B10" s="15">
        <f>MUD!R13-MUD!R14</f>
        <v>2.4999999999997247E-2</v>
      </c>
      <c r="C10" s="17">
        <f>MUD!R14</f>
        <v>0.19250000000000533</v>
      </c>
      <c r="D10" s="17">
        <f>SAND!P16</f>
        <v>0.39494999999999791</v>
      </c>
      <c r="E10" s="17">
        <f>SAND!P17</f>
        <v>7.3473999999999968</v>
      </c>
      <c r="F10" s="53">
        <f>SAND!P18</f>
        <v>1.1150000000000659E-2</v>
      </c>
      <c r="G10" s="53">
        <f t="shared" si="2"/>
        <v>0.21750000000000258</v>
      </c>
      <c r="H10" s="53">
        <f t="shared" si="3"/>
        <v>7.3585499999999975</v>
      </c>
      <c r="I10" s="79">
        <f t="shared" si="4"/>
        <v>7.9709999999999983</v>
      </c>
      <c r="J10" s="35">
        <f t="shared" si="0"/>
        <v>2.4150043909171419</v>
      </c>
      <c r="K10" s="35">
        <f t="shared" si="1"/>
        <v>0.31363693388529984</v>
      </c>
      <c r="L10" s="35">
        <f t="shared" si="5"/>
        <v>4.9548362815204872</v>
      </c>
      <c r="M10" s="35">
        <f t="shared" si="6"/>
        <v>92.1766403211642</v>
      </c>
      <c r="N10" s="53">
        <f t="shared" si="7"/>
        <v>0.13988207251286741</v>
      </c>
      <c r="O10" s="53">
        <f t="shared" si="8"/>
        <v>2.7286413248024415</v>
      </c>
      <c r="P10" s="54">
        <f t="shared" si="9"/>
        <v>92.316522393677076</v>
      </c>
    </row>
    <row r="11" spans="1:16" s="35" customFormat="1" x14ac:dyDescent="0.2">
      <c r="A11" t="s">
        <v>78</v>
      </c>
      <c r="B11" s="52">
        <f>MUD!R15-MUD!R16</f>
        <v>3.7499999999979217E-2</v>
      </c>
      <c r="C11" s="53">
        <f>MUD!R16</f>
        <v>0.26000000000001455</v>
      </c>
      <c r="D11" s="53">
        <f>SAND!P19</f>
        <v>0.31559999999999988</v>
      </c>
      <c r="E11" s="17">
        <f>SAND!P20</f>
        <v>7.3421999999999983</v>
      </c>
      <c r="F11" s="17">
        <f>SAND!P21</f>
        <v>1.7299999999998761E-2</v>
      </c>
      <c r="G11" s="53">
        <f t="shared" si="2"/>
        <v>0.29749999999999377</v>
      </c>
      <c r="H11" s="53">
        <f t="shared" si="3"/>
        <v>7.359499999999997</v>
      </c>
      <c r="I11" s="79">
        <f t="shared" si="4"/>
        <v>7.972599999999991</v>
      </c>
      <c r="J11" s="35">
        <f t="shared" si="0"/>
        <v>3.2611695055567171</v>
      </c>
      <c r="K11" s="35">
        <f t="shared" si="1"/>
        <v>0.47036098637808565</v>
      </c>
      <c r="L11" s="35">
        <f t="shared" si="5"/>
        <v>3.9585580613601614</v>
      </c>
      <c r="M11" s="35">
        <f t="shared" si="6"/>
        <v>92.092918244989178</v>
      </c>
      <c r="N11" s="53">
        <f t="shared" si="7"/>
        <v>0.21699320171586159</v>
      </c>
      <c r="O11" s="53">
        <f t="shared" si="8"/>
        <v>3.7315304919348029</v>
      </c>
      <c r="P11" s="54">
        <f t="shared" si="9"/>
        <v>92.30991144670503</v>
      </c>
    </row>
    <row r="12" spans="1:16" ht="15.75" customHeight="1" x14ac:dyDescent="0.2">
      <c r="A12" s="55" t="s">
        <v>79</v>
      </c>
      <c r="B12" s="15">
        <f>MUD!R17-MUD!R18</f>
        <v>2.4999999999986144E-2</v>
      </c>
      <c r="C12" s="17">
        <f>MUD!R18</f>
        <v>0.23250000000001203</v>
      </c>
      <c r="D12" s="17">
        <f>SAND!P22</f>
        <v>0.41910000000000025</v>
      </c>
      <c r="E12" s="17">
        <f>SAND!P23</f>
        <v>7.3279500000000048</v>
      </c>
      <c r="F12" s="74">
        <f>SAND!P24</f>
        <v>1.4649999999996055E-2</v>
      </c>
      <c r="G12" s="53">
        <f t="shared" si="2"/>
        <v>0.25749999999999817</v>
      </c>
      <c r="H12" s="53">
        <f t="shared" si="3"/>
        <v>7.3426000000000009</v>
      </c>
      <c r="I12" s="79">
        <f t="shared" si="4"/>
        <v>8.0191999999999997</v>
      </c>
      <c r="J12" s="35">
        <f t="shared" si="0"/>
        <v>2.899291699920342</v>
      </c>
      <c r="K12" s="35">
        <f t="shared" si="1"/>
        <v>0.31175179569017042</v>
      </c>
      <c r="L12" s="35">
        <f t="shared" si="5"/>
        <v>5.226207102952916</v>
      </c>
      <c r="M12" s="35">
        <f t="shared" si="6"/>
        <v>91.380062849162087</v>
      </c>
      <c r="N12" s="53">
        <f t="shared" si="7"/>
        <v>0.18268655227449193</v>
      </c>
      <c r="O12" s="53">
        <f t="shared" si="8"/>
        <v>3.2110434956105118</v>
      </c>
      <c r="P12" s="54">
        <f t="shared" si="9"/>
        <v>91.562749401436577</v>
      </c>
    </row>
    <row r="13" spans="1:16" s="55" customFormat="1" x14ac:dyDescent="0.2">
      <c r="A13" s="55" t="s">
        <v>80</v>
      </c>
      <c r="B13" s="57">
        <f>MUD!R19-MUD!R20</f>
        <v>9.2500000000006466E-2</v>
      </c>
      <c r="C13" s="74">
        <f>MUD!R20</f>
        <v>0.32250000000000212</v>
      </c>
      <c r="D13" s="17">
        <f>SAND!P25</f>
        <v>0.39355000000000473</v>
      </c>
      <c r="E13" s="74">
        <f>SAND!P26</f>
        <v>7.0836499999999987</v>
      </c>
      <c r="F13" s="74">
        <f>SAND!P27</f>
        <v>2.3149999999997561E-2</v>
      </c>
      <c r="G13" s="53">
        <f t="shared" si="2"/>
        <v>0.41500000000000858</v>
      </c>
      <c r="H13" s="53">
        <f t="shared" si="3"/>
        <v>7.1067999999999962</v>
      </c>
      <c r="I13" s="79">
        <f t="shared" si="4"/>
        <v>7.9153500000000099</v>
      </c>
      <c r="J13" s="35">
        <f t="shared" si="0"/>
        <v>4.0743618412325633</v>
      </c>
      <c r="K13" s="35">
        <f t="shared" si="1"/>
        <v>1.1686154118264682</v>
      </c>
      <c r="L13" s="35">
        <f t="shared" si="5"/>
        <v>4.9719848143165404</v>
      </c>
      <c r="M13" s="35">
        <f t="shared" si="6"/>
        <v>89.492568237664656</v>
      </c>
      <c r="N13" s="53">
        <f t="shared" si="7"/>
        <v>0.29246969495976216</v>
      </c>
      <c r="O13" s="53">
        <f t="shared" si="8"/>
        <v>5.2429772530590313</v>
      </c>
      <c r="P13" s="54">
        <f t="shared" si="9"/>
        <v>89.785037932624419</v>
      </c>
    </row>
    <row r="14" spans="1:16" s="55" customFormat="1" x14ac:dyDescent="0.2">
      <c r="A14" s="55" t="s">
        <v>81</v>
      </c>
      <c r="B14" s="57">
        <f>MUD!R21-MUD!R22</f>
        <v>9.2500000000017568E-2</v>
      </c>
      <c r="C14" s="74">
        <f>MUD!R22</f>
        <v>0.29999999999998794</v>
      </c>
      <c r="D14" s="53">
        <f>SAND!P28</f>
        <v>0.37300000000000111</v>
      </c>
      <c r="E14" s="74">
        <f>SAND!P29</f>
        <v>7.1871000000000009</v>
      </c>
      <c r="F14" s="53">
        <f>SAND!P30</f>
        <v>2.6800000000001489E-2</v>
      </c>
      <c r="G14" s="53">
        <f t="shared" si="2"/>
        <v>0.39250000000000551</v>
      </c>
      <c r="H14" s="53">
        <f t="shared" si="3"/>
        <v>7.2139000000000024</v>
      </c>
      <c r="I14" s="79">
        <f t="shared" si="4"/>
        <v>7.9794000000000089</v>
      </c>
      <c r="J14" s="35">
        <f t="shared" si="0"/>
        <v>3.7596811790358626</v>
      </c>
      <c r="K14" s="35">
        <f t="shared" si="1"/>
        <v>1.159235030202991</v>
      </c>
      <c r="L14" s="35">
        <f t="shared" si="5"/>
        <v>4.6745369326014572</v>
      </c>
      <c r="M14" s="35">
        <f t="shared" si="6"/>
        <v>90.070682006165796</v>
      </c>
      <c r="N14" s="53">
        <f t="shared" si="7"/>
        <v>0.33586485199390254</v>
      </c>
      <c r="O14" s="53">
        <f t="shared" si="8"/>
        <v>4.9189162092388532</v>
      </c>
      <c r="P14" s="54">
        <f t="shared" si="9"/>
        <v>90.406546858159686</v>
      </c>
    </row>
    <row r="15" spans="1:16" s="35" customFormat="1" x14ac:dyDescent="0.2">
      <c r="A15" s="35" t="s">
        <v>133</v>
      </c>
      <c r="B15" s="52">
        <f>MUD!R23-MUD!R24</f>
        <v>1.0425000000000129</v>
      </c>
      <c r="C15" s="53">
        <f>MUD!R24</f>
        <v>2.1024999999999947</v>
      </c>
      <c r="D15" s="17">
        <f>SAND!P31</f>
        <v>1.1000000000009891E-3</v>
      </c>
      <c r="E15" s="53">
        <f>SAND!P32</f>
        <v>0.11299999999999599</v>
      </c>
      <c r="F15" s="53">
        <f>SAND!P33</f>
        <v>0.30270000000000152</v>
      </c>
      <c r="G15" s="53">
        <f t="shared" si="2"/>
        <v>3.1450000000000076</v>
      </c>
      <c r="H15" s="53">
        <f t="shared" si="3"/>
        <v>0.41569999999999752</v>
      </c>
      <c r="I15" s="79">
        <f t="shared" si="4"/>
        <v>3.5618000000000061</v>
      </c>
      <c r="J15" s="35">
        <f t="shared" si="0"/>
        <v>59.029142568364058</v>
      </c>
      <c r="K15" s="35">
        <f t="shared" si="1"/>
        <v>29.268908978606632</v>
      </c>
      <c r="L15" s="35">
        <f t="shared" si="5"/>
        <v>3.088326127241808E-2</v>
      </c>
      <c r="M15" s="35">
        <f t="shared" si="6"/>
        <v>3.1725532034363471</v>
      </c>
      <c r="N15" s="53">
        <f t="shared" si="7"/>
        <v>8.4985119883205407</v>
      </c>
      <c r="O15" s="53">
        <f t="shared" si="8"/>
        <v>88.298051546970697</v>
      </c>
      <c r="P15" s="54">
        <f t="shared" si="9"/>
        <v>11.671065191756886</v>
      </c>
    </row>
    <row r="17" spans="1:16" s="44" customFormat="1" ht="19" x14ac:dyDescent="0.25">
      <c r="A17" s="42" t="s">
        <v>97</v>
      </c>
      <c r="B17" s="43"/>
      <c r="P17" s="45"/>
    </row>
    <row r="18" spans="1:16" s="17" customFormat="1" ht="19" x14ac:dyDescent="0.25">
      <c r="A18" s="49"/>
      <c r="B18" s="113" t="s">
        <v>105</v>
      </c>
      <c r="C18" s="114"/>
      <c r="D18" s="114"/>
      <c r="E18" s="114"/>
      <c r="F18" s="114"/>
      <c r="G18" s="114"/>
      <c r="H18" s="115"/>
      <c r="I18" s="114" t="s">
        <v>114</v>
      </c>
      <c r="J18" s="114"/>
      <c r="K18" s="114"/>
      <c r="L18" s="114"/>
      <c r="M18" s="114"/>
      <c r="N18" s="114"/>
      <c r="O18" s="50"/>
      <c r="P18" s="16"/>
    </row>
    <row r="19" spans="1:16" x14ac:dyDescent="0.2">
      <c r="A19" s="28" t="s">
        <v>23</v>
      </c>
      <c r="B19" s="41"/>
      <c r="C19" s="21"/>
      <c r="D19" s="21"/>
      <c r="E19" s="21"/>
      <c r="F19" s="51" t="s">
        <v>109</v>
      </c>
      <c r="G19" s="51" t="s">
        <v>110</v>
      </c>
      <c r="H19" s="76" t="s">
        <v>111</v>
      </c>
      <c r="I19" s="31" t="s">
        <v>120</v>
      </c>
      <c r="J19" s="31" t="s">
        <v>106</v>
      </c>
      <c r="K19" s="31" t="s">
        <v>119</v>
      </c>
      <c r="L19" s="31" t="s">
        <v>107</v>
      </c>
      <c r="M19" s="31" t="s">
        <v>118</v>
      </c>
      <c r="N19" s="51" t="s">
        <v>108</v>
      </c>
    </row>
    <row r="20" spans="1:16" x14ac:dyDescent="0.2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115</v>
      </c>
      <c r="M20" s="29" t="s">
        <v>117</v>
      </c>
      <c r="N20" s="29" t="s">
        <v>116</v>
      </c>
    </row>
    <row r="21" spans="1:16" x14ac:dyDescent="0.2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">
      <c r="A22" t="s">
        <v>92</v>
      </c>
      <c r="B22" s="52">
        <f>'for PELLETS'!P4</f>
        <v>0.19110000000000227</v>
      </c>
      <c r="C22" s="53">
        <f>'for PELLETS'!P5</f>
        <v>7.3353499999999983</v>
      </c>
      <c r="D22" s="53">
        <f>'for PELLETS'!P6</f>
        <v>1.0699999999999932E-2</v>
      </c>
      <c r="E22" s="53">
        <f t="shared" ref="E22:E31" si="10">C22+D22</f>
        <v>7.3460499999999982</v>
      </c>
      <c r="F22" s="53">
        <f t="shared" ref="F22:F31" si="11">E22-H6</f>
        <v>0.22070000000000789</v>
      </c>
      <c r="G22" s="53">
        <f t="shared" ref="G22:G31" si="12">C22-E6</f>
        <v>0.22210000000000463</v>
      </c>
      <c r="H22" s="79">
        <f>D22-F6</f>
        <v>-1.3999999999967372E-3</v>
      </c>
      <c r="I22" s="35">
        <f>(F22/G6)*100</f>
        <v>100.31818181818689</v>
      </c>
      <c r="J22" s="35">
        <f t="shared" ref="J22:J31" si="13">(F22/I6)*100</f>
        <v>2.9275410379705966</v>
      </c>
      <c r="K22" s="35">
        <f>(G22/G6)*100</f>
        <v>100.95454545454905</v>
      </c>
      <c r="L22" s="35">
        <f t="shared" ref="L22:L31" si="14">(G22/I6)*100</f>
        <v>2.9461117559277743</v>
      </c>
      <c r="M22" s="35">
        <f>(H22/G6)*100</f>
        <v>-0.63636363636216264</v>
      </c>
      <c r="N22" s="53">
        <f t="shared" ref="N22:N31" si="15">(H22/I6)*100</f>
        <v>-1.8570717957177782E-2</v>
      </c>
    </row>
    <row r="23" spans="1:16" s="55" customFormat="1" x14ac:dyDescent="0.2">
      <c r="A23" s="55" t="s">
        <v>91</v>
      </c>
      <c r="B23" s="57">
        <f>'for PELLETS'!P7</f>
        <v>0.27690000000000126</v>
      </c>
      <c r="C23" s="74">
        <f>'for PELLETS'!P8</f>
        <v>7.4780000000000015</v>
      </c>
      <c r="D23" s="74">
        <f>'for PELLETS'!P9</f>
        <v>1.0649999999998272E-2</v>
      </c>
      <c r="E23" s="74">
        <f t="shared" si="10"/>
        <v>7.4886499999999998</v>
      </c>
      <c r="F23" s="74">
        <f t="shared" si="11"/>
        <v>0.20320000000000249</v>
      </c>
      <c r="G23" s="74">
        <f t="shared" si="12"/>
        <v>0.20295000000000485</v>
      </c>
      <c r="H23" s="80">
        <f>D23-F7</f>
        <v>2.49999999997641E-4</v>
      </c>
      <c r="I23" s="55">
        <f t="shared" ref="I23:I31" si="16">(F23/G7)*100</f>
        <v>93.425287356321874</v>
      </c>
      <c r="J23" s="55">
        <f t="shared" si="13"/>
        <v>2.6148500836443498</v>
      </c>
      <c r="K23" s="55">
        <f t="shared" ref="K23:K31" si="17">(G23/G7)*100</f>
        <v>93.310344827587329</v>
      </c>
      <c r="L23" s="55">
        <f t="shared" si="14"/>
        <v>2.6116329944666683</v>
      </c>
      <c r="M23" s="55">
        <f t="shared" ref="M23:M31" si="18">(H23/G7)*100</f>
        <v>0.11494252873454622</v>
      </c>
      <c r="N23" s="74">
        <f t="shared" si="15"/>
        <v>3.2170891776816487E-3</v>
      </c>
      <c r="O23" s="74"/>
      <c r="P23" s="75"/>
    </row>
    <row r="24" spans="1:16" x14ac:dyDescent="0.2">
      <c r="A24" t="s">
        <v>75</v>
      </c>
      <c r="B24" s="52">
        <f>'for PELLETS'!P10</f>
        <v>0.30734999999999957</v>
      </c>
      <c r="C24" s="53">
        <f>'for PELLETS'!P11</f>
        <v>7.4386999999999972</v>
      </c>
      <c r="D24" s="53">
        <f>'for PELLETS'!P12</f>
        <v>1.010000000000133E-2</v>
      </c>
      <c r="E24" s="53">
        <f t="shared" si="10"/>
        <v>7.4487999999999985</v>
      </c>
      <c r="F24" s="53">
        <f t="shared" si="11"/>
        <v>6.8250000000002586E-2</v>
      </c>
      <c r="G24" s="53">
        <f t="shared" si="12"/>
        <v>6.8550000000001887E-2</v>
      </c>
      <c r="H24" s="79">
        <f>D24-F8</f>
        <v>-2.9999999999930083E-4</v>
      </c>
      <c r="I24" s="35">
        <f t="shared" si="16"/>
        <v>31.379310344830003</v>
      </c>
      <c r="J24" s="35">
        <f t="shared" si="13"/>
        <v>0.86739362513347928</v>
      </c>
      <c r="K24" s="35">
        <f t="shared" si="17"/>
        <v>31.517241379312448</v>
      </c>
      <c r="L24" s="35">
        <f t="shared" si="14"/>
        <v>0.87120634436482636</v>
      </c>
      <c r="M24" s="35">
        <f t="shared" si="18"/>
        <v>-0.13793103448244257</v>
      </c>
      <c r="N24" s="53">
        <f t="shared" si="15"/>
        <v>-3.812719231346923E-3</v>
      </c>
    </row>
    <row r="25" spans="1:16" x14ac:dyDescent="0.2">
      <c r="A25" t="s">
        <v>76</v>
      </c>
      <c r="B25" s="52">
        <f>'for PELLETS'!P13</f>
        <v>0.30430000000000135</v>
      </c>
      <c r="C25" s="53">
        <f>'for PELLETS'!P14</f>
        <v>7.5444499999999977</v>
      </c>
      <c r="D25" s="53">
        <f>'for PELLETS'!P15</f>
        <v>9.0499999999984482E-3</v>
      </c>
      <c r="E25" s="53">
        <f t="shared" si="10"/>
        <v>7.5534999999999961</v>
      </c>
      <c r="F25" s="53">
        <f t="shared" si="11"/>
        <v>0.1781999999999897</v>
      </c>
      <c r="G25" s="53">
        <f t="shared" si="12"/>
        <v>0.18104999999999194</v>
      </c>
      <c r="H25" s="79">
        <f>D25-F9</f>
        <v>-2.8500000000022396E-3</v>
      </c>
      <c r="I25" s="35">
        <f t="shared" si="16"/>
        <v>80.999999999996504</v>
      </c>
      <c r="J25" s="35">
        <f t="shared" si="13"/>
        <v>2.2252886194343078</v>
      </c>
      <c r="K25" s="35">
        <f t="shared" si="17"/>
        <v>82.295454545452102</v>
      </c>
      <c r="L25" s="35">
        <f t="shared" si="14"/>
        <v>2.2608782522367381</v>
      </c>
      <c r="M25" s="35">
        <f t="shared" si="18"/>
        <v>-1.2954545454555826</v>
      </c>
      <c r="N25" s="53">
        <f t="shared" si="15"/>
        <v>-3.5589632802430562E-2</v>
      </c>
    </row>
    <row r="26" spans="1:16" x14ac:dyDescent="0.2">
      <c r="A26" s="35" t="s">
        <v>77</v>
      </c>
      <c r="B26" s="52">
        <f>'for PELLETS'!P16</f>
        <v>0.41389999999999816</v>
      </c>
      <c r="C26" s="53">
        <f>'for PELLETS'!P17</f>
        <v>7.2804499999999983</v>
      </c>
      <c r="D26" s="53">
        <f>'for PELLETS'!P18</f>
        <v>1.1549999999996174E-2</v>
      </c>
      <c r="E26" s="53">
        <f t="shared" si="10"/>
        <v>7.2919999999999945</v>
      </c>
      <c r="F26" s="53">
        <f t="shared" si="11"/>
        <v>-6.6550000000002996E-2</v>
      </c>
      <c r="G26" s="53">
        <f t="shared" si="12"/>
        <v>-6.6949999999998511E-2</v>
      </c>
      <c r="H26" s="79">
        <f t="shared" ref="H26:H31" si="19">D26-F10</f>
        <v>3.9999999999551505E-4</v>
      </c>
      <c r="I26" s="35">
        <f t="shared" si="16"/>
        <v>-30.597701149426303</v>
      </c>
      <c r="J26" s="35">
        <f t="shared" si="13"/>
        <v>-0.83490151800279777</v>
      </c>
      <c r="K26" s="35">
        <f t="shared" si="17"/>
        <v>-30.781609195401249</v>
      </c>
      <c r="L26" s="35">
        <f t="shared" si="14"/>
        <v>-0.83991970894490686</v>
      </c>
      <c r="M26" s="35">
        <f t="shared" si="18"/>
        <v>0.18390804597494728</v>
      </c>
      <c r="N26" s="53">
        <f t="shared" si="15"/>
        <v>5.0181909421090848E-3</v>
      </c>
    </row>
    <row r="27" spans="1:16" s="34" customFormat="1" x14ac:dyDescent="0.2">
      <c r="A27" t="s">
        <v>78</v>
      </c>
      <c r="B27" s="52">
        <f>'for PELLETS'!P19</f>
        <v>0.36235000000000284</v>
      </c>
      <c r="C27" s="53">
        <f>'for PELLETS'!P20</f>
        <v>7.4756000000000036</v>
      </c>
      <c r="D27" s="53">
        <f>'for PELLETS'!P21</f>
        <v>1.3200000000004763E-2</v>
      </c>
      <c r="E27" s="53">
        <f t="shared" si="10"/>
        <v>7.4888000000000083</v>
      </c>
      <c r="F27" s="53">
        <f t="shared" si="11"/>
        <v>0.12930000000001129</v>
      </c>
      <c r="G27" s="53">
        <f t="shared" si="12"/>
        <v>0.13340000000000529</v>
      </c>
      <c r="H27" s="79">
        <f t="shared" si="19"/>
        <v>-4.0999999999939973E-3</v>
      </c>
      <c r="I27" s="35">
        <f t="shared" si="16"/>
        <v>43.462184873954286</v>
      </c>
      <c r="J27" s="35">
        <f t="shared" si="13"/>
        <v>1.6218046810326798</v>
      </c>
      <c r="K27" s="35">
        <f t="shared" si="17"/>
        <v>44.8403361344565</v>
      </c>
      <c r="L27" s="35">
        <f t="shared" si="14"/>
        <v>1.673230815543304</v>
      </c>
      <c r="M27" s="35">
        <f t="shared" si="18"/>
        <v>-1.3781512605022128</v>
      </c>
      <c r="N27" s="53">
        <f t="shared" si="15"/>
        <v>-5.142613451062391E-2</v>
      </c>
      <c r="O27" s="46"/>
      <c r="P27" s="39"/>
    </row>
    <row r="28" spans="1:16" x14ac:dyDescent="0.2">
      <c r="A28" s="55" t="s">
        <v>79</v>
      </c>
      <c r="B28" s="52">
        <f>'for PELLETS'!P22</f>
        <v>0.43684999999999974</v>
      </c>
      <c r="C28" s="53">
        <f>'for PELLETS'!P23</f>
        <v>7.359099999999998</v>
      </c>
      <c r="D28" s="53">
        <f>'for PELLETS'!P24</f>
        <v>1.6899999999999693E-2</v>
      </c>
      <c r="E28" s="53">
        <f t="shared" si="10"/>
        <v>7.3759999999999977</v>
      </c>
      <c r="F28" s="53">
        <f t="shared" si="11"/>
        <v>3.3399999999996766E-2</v>
      </c>
      <c r="G28" s="53">
        <f t="shared" si="12"/>
        <v>3.1149999999993128E-2</v>
      </c>
      <c r="H28" s="79">
        <f t="shared" si="19"/>
        <v>2.250000000003638E-3</v>
      </c>
      <c r="I28" s="35">
        <f t="shared" si="16"/>
        <v>12.970873786406603</v>
      </c>
      <c r="J28" s="35">
        <f t="shared" si="13"/>
        <v>0.41650039904225822</v>
      </c>
      <c r="K28" s="35">
        <f t="shared" si="17"/>
        <v>12.097087378638193</v>
      </c>
      <c r="L28" s="35">
        <f t="shared" si="14"/>
        <v>0.38844273743008195</v>
      </c>
      <c r="M28" s="35">
        <f t="shared" si="18"/>
        <v>0.87378640776840932</v>
      </c>
      <c r="N28" s="53">
        <f t="shared" si="15"/>
        <v>2.8057661612176255E-2</v>
      </c>
    </row>
    <row r="29" spans="1:16" s="27" customFormat="1" x14ac:dyDescent="0.2">
      <c r="A29" s="55" t="s">
        <v>80</v>
      </c>
      <c r="B29" s="52">
        <f>'for PELLETS'!P25</f>
        <v>0.44969999999999999</v>
      </c>
      <c r="C29" s="53">
        <f>'for PELLETS'!P26</f>
        <v>7.3296500000000009</v>
      </c>
      <c r="D29" s="53">
        <f>'for PELLETS'!P27</f>
        <v>2.0949999999999136E-2</v>
      </c>
      <c r="E29" s="53">
        <f t="shared" si="10"/>
        <v>7.3506</v>
      </c>
      <c r="F29" s="53">
        <f t="shared" si="11"/>
        <v>0.24380000000000379</v>
      </c>
      <c r="G29" s="53">
        <f t="shared" si="12"/>
        <v>0.24600000000000222</v>
      </c>
      <c r="H29" s="79">
        <f t="shared" si="19"/>
        <v>-2.1999999999984254E-3</v>
      </c>
      <c r="I29" s="35">
        <f t="shared" si="16"/>
        <v>58.746987951806929</v>
      </c>
      <c r="J29" s="35">
        <f t="shared" si="13"/>
        <v>3.0800912151705671</v>
      </c>
      <c r="K29" s="35">
        <f t="shared" si="17"/>
        <v>59.277108433734249</v>
      </c>
      <c r="L29" s="35">
        <f t="shared" si="14"/>
        <v>3.1078853114518235</v>
      </c>
      <c r="M29" s="35">
        <f t="shared" si="18"/>
        <v>-0.53012048192732042</v>
      </c>
      <c r="N29" s="53">
        <f t="shared" si="15"/>
        <v>-2.7794096281256325E-2</v>
      </c>
      <c r="O29" s="47"/>
      <c r="P29" s="40"/>
    </row>
    <row r="30" spans="1:16" s="27" customFormat="1" x14ac:dyDescent="0.2">
      <c r="A30" s="55" t="s">
        <v>81</v>
      </c>
      <c r="B30" s="52">
        <f>'for PELLETS'!P28</f>
        <v>0.53919999999999746</v>
      </c>
      <c r="C30" s="53">
        <f>'for PELLETS'!P29</f>
        <v>7.2449000000000012</v>
      </c>
      <c r="D30" s="53">
        <f>'for PELLETS'!P30</f>
        <v>4.5149999999999579E-2</v>
      </c>
      <c r="E30" s="53">
        <f t="shared" si="10"/>
        <v>7.2900500000000008</v>
      </c>
      <c r="F30" s="53">
        <f t="shared" si="11"/>
        <v>7.6149999999998386E-2</v>
      </c>
      <c r="G30" s="53">
        <f t="shared" si="12"/>
        <v>5.7800000000000296E-2</v>
      </c>
      <c r="H30" s="79">
        <f t="shared" si="19"/>
        <v>1.834999999999809E-2</v>
      </c>
      <c r="I30" s="35">
        <f t="shared" si="16"/>
        <v>19.401273885349635</v>
      </c>
      <c r="J30" s="35">
        <f t="shared" si="13"/>
        <v>0.9543324059452879</v>
      </c>
      <c r="K30" s="35">
        <f t="shared" si="17"/>
        <v>14.726114649681396</v>
      </c>
      <c r="L30" s="35">
        <f t="shared" si="14"/>
        <v>0.72436524049427564</v>
      </c>
      <c r="M30" s="35">
        <f t="shared" si="18"/>
        <v>4.6751592356682377</v>
      </c>
      <c r="N30" s="53">
        <f t="shared" si="15"/>
        <v>0.22996716545101223</v>
      </c>
      <c r="O30" s="47"/>
      <c r="P30" s="40"/>
    </row>
    <row r="31" spans="1:16" s="55" customFormat="1" ht="14.25" customHeight="1" x14ac:dyDescent="0.2">
      <c r="A31" s="35" t="s">
        <v>133</v>
      </c>
      <c r="B31" s="57">
        <f>'for PELLETS'!P31</f>
        <v>6.2999999999995282E-3</v>
      </c>
      <c r="C31" s="74">
        <f>'for PELLETS'!P32</f>
        <v>0.35410000000000252</v>
      </c>
      <c r="D31" s="74">
        <f>'for PELLETS'!P33</f>
        <v>0.55525000000000091</v>
      </c>
      <c r="E31" s="53">
        <f t="shared" si="10"/>
        <v>0.90935000000000343</v>
      </c>
      <c r="F31" s="53">
        <f t="shared" si="11"/>
        <v>0.49365000000000592</v>
      </c>
      <c r="G31" s="53">
        <f t="shared" si="12"/>
        <v>0.24110000000000653</v>
      </c>
      <c r="H31" s="79">
        <f t="shared" si="19"/>
        <v>0.25254999999999939</v>
      </c>
      <c r="I31" s="35">
        <f t="shared" si="16"/>
        <v>15.696343402225907</v>
      </c>
      <c r="J31" s="35">
        <f t="shared" si="13"/>
        <v>13.859565388286965</v>
      </c>
      <c r="K31" s="35">
        <f t="shared" si="17"/>
        <v>7.6661367249604444</v>
      </c>
      <c r="L31" s="35">
        <f t="shared" si="14"/>
        <v>6.769049357066824</v>
      </c>
      <c r="M31" s="35">
        <f t="shared" si="18"/>
        <v>8.030206677265463</v>
      </c>
      <c r="N31" s="53">
        <f t="shared" si="15"/>
        <v>7.0905160312201403</v>
      </c>
      <c r="O31" s="74"/>
      <c r="P31" s="75"/>
    </row>
    <row r="33" spans="1:1" x14ac:dyDescent="0.2">
      <c r="A33" s="34" t="s">
        <v>113</v>
      </c>
    </row>
    <row r="34" spans="1:1" x14ac:dyDescent="0.2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N1" workbookViewId="0">
      <selection activeCell="U6" sqref="U6:U14"/>
    </sheetView>
  </sheetViews>
  <sheetFormatPr baseColWidth="10" defaultColWidth="11.5" defaultRowHeight="15" x14ac:dyDescent="0.2"/>
  <cols>
    <col min="1" max="1" width="22.1640625" style="54" bestFit="1" customWidth="1"/>
    <col min="2" max="3" width="11.5" style="35"/>
    <col min="4" max="4" width="11.6640625" style="35" bestFit="1" customWidth="1"/>
    <col min="5" max="5" width="11.5" style="35"/>
    <col min="6" max="6" width="10.5" style="35" bestFit="1" customWidth="1"/>
    <col min="7" max="7" width="11.33203125" style="35" bestFit="1" customWidth="1"/>
    <col min="8" max="8" width="20" style="35" bestFit="1" customWidth="1"/>
    <col min="9" max="9" width="13.1640625" style="35" bestFit="1" customWidth="1"/>
    <col min="10" max="10" width="11.5" style="52"/>
    <col min="11" max="11" width="11.5" style="35"/>
    <col min="12" max="12" width="13.83203125" style="35" bestFit="1" customWidth="1"/>
    <col min="13" max="13" width="12.6640625" style="35" bestFit="1" customWidth="1"/>
    <col min="14" max="14" width="12.6640625" style="53" bestFit="1" customWidth="1"/>
    <col min="15" max="15" width="12.6640625" style="53" customWidth="1"/>
    <col min="16" max="16" width="16.6640625" style="54" bestFit="1" customWidth="1"/>
    <col min="17" max="19" width="16.6640625" style="53" customWidth="1"/>
    <col min="20" max="20" width="12.1640625" style="53" bestFit="1" customWidth="1"/>
    <col min="21" max="21" width="11.5" style="35"/>
    <col min="22" max="22" width="13.83203125" style="35" bestFit="1" customWidth="1"/>
    <col min="23" max="23" width="12.6640625" style="35" bestFit="1" customWidth="1"/>
    <col min="24" max="24" width="12.6640625" style="54" customWidth="1"/>
    <col min="25" max="25" width="33" style="35" customWidth="1"/>
    <col min="26" max="16384" width="11.5" style="35"/>
  </cols>
  <sheetData>
    <row r="1" spans="1:24" ht="19" x14ac:dyDescent="0.25">
      <c r="A1" s="58" t="s">
        <v>96</v>
      </c>
      <c r="B1" s="53"/>
    </row>
    <row r="2" spans="1:24" ht="14.25" customHeight="1" x14ac:dyDescent="0.2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6" x14ac:dyDescent="0.2">
      <c r="A3" s="38"/>
      <c r="B3" s="117" t="s">
        <v>51</v>
      </c>
      <c r="C3" s="118"/>
      <c r="D3" s="118"/>
      <c r="E3" s="118"/>
      <c r="F3" s="118"/>
      <c r="G3" s="118"/>
      <c r="H3" s="118"/>
      <c r="I3" s="118"/>
      <c r="J3" s="112" t="s">
        <v>54</v>
      </c>
      <c r="K3" s="109"/>
      <c r="L3" s="109"/>
      <c r="M3" s="109"/>
      <c r="N3" s="109"/>
      <c r="O3" s="109"/>
      <c r="P3" s="119"/>
      <c r="Q3" s="112" t="s">
        <v>67</v>
      </c>
      <c r="R3" s="109"/>
      <c r="S3" s="109"/>
      <c r="T3" s="109"/>
      <c r="U3" s="109"/>
      <c r="V3" s="109"/>
      <c r="W3" s="109"/>
      <c r="X3" s="119"/>
    </row>
    <row r="4" spans="1:24" x14ac:dyDescent="0.2">
      <c r="A4" s="38"/>
      <c r="B4" s="21" t="s">
        <v>99</v>
      </c>
      <c r="C4" s="28" t="s">
        <v>98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">
      <c r="A6" t="s">
        <v>92</v>
      </c>
      <c r="B6" s="53">
        <f>MUD!S5-MUD!S6</f>
        <v>1.7500000000003624E-2</v>
      </c>
      <c r="C6" s="35">
        <f>MUD!S6</f>
        <v>0.14749999999999919</v>
      </c>
      <c r="D6" s="35">
        <f>SAND!Q4</f>
        <v>0.19209999999999638</v>
      </c>
      <c r="E6" s="35">
        <f>SAND!Q5</f>
        <v>7.1099999999999994</v>
      </c>
      <c r="F6" s="35">
        <f>SAND!Q6</f>
        <v>1.1600000000001387E-2</v>
      </c>
      <c r="G6" s="35">
        <f t="shared" ref="G6:G15" si="0">B6+C6</f>
        <v>0.16500000000000281</v>
      </c>
      <c r="H6" s="35">
        <f t="shared" ref="H6:H15" si="1">E6+F6</f>
        <v>7.1216000000000008</v>
      </c>
      <c r="I6" s="35">
        <f>SUM(B6:F6)</f>
        <v>7.4786999999999999</v>
      </c>
      <c r="J6" s="52">
        <f t="shared" ref="J6:J15" si="2">(C6/I6)*100</f>
        <v>1.9722679075240241</v>
      </c>
      <c r="K6" s="35">
        <f t="shared" ref="K6:K15" si="3">(B6/I6)*100</f>
        <v>0.23399788733340857</v>
      </c>
      <c r="L6" s="35">
        <f t="shared" ref="L6:L15" si="4">(D6/I6)*100</f>
        <v>2.5686282375278644</v>
      </c>
      <c r="M6" s="35">
        <f t="shared" ref="M6:M15" si="5">(E6/I6)*100</f>
        <v>95.069998796582283</v>
      </c>
      <c r="N6" s="53">
        <f t="shared" ref="N6:N15" si="6">(F6/I6)*100</f>
        <v>0.15510717103241722</v>
      </c>
      <c r="O6" s="53">
        <f t="shared" ref="O6:O15" si="7">(G6/I6)*100</f>
        <v>2.2062657948574325</v>
      </c>
      <c r="P6" s="54">
        <f t="shared" ref="P6:P15" si="8">(H6/I6)*100</f>
        <v>95.225105967614709</v>
      </c>
      <c r="Q6" s="53">
        <f>(I6/'Final-Total Dry Solids &amp; Pellet'!I6)*100</f>
        <v>99.203448847620834</v>
      </c>
      <c r="R6" s="53">
        <f>(G6/'Final-Total Dry Solids &amp; Pellet'!I6)*100</f>
        <v>2.1886917592439481</v>
      </c>
      <c r="S6" s="53">
        <f>(H6/'Final-Total Dry Solids &amp; Pellet'!I6)*100</f>
        <v>94.46658928867538</v>
      </c>
      <c r="T6" s="53">
        <f>(C6/'Final-Total Dry Solids &amp; Pellet'!I6)*100</f>
        <v>1.9565577847786368</v>
      </c>
      <c r="U6" s="53">
        <f>(B6/'Final-Total Dry Solids &amp; Pellet'!I6)*100</f>
        <v>0.23213397446531134</v>
      </c>
      <c r="V6" s="53">
        <f>(D6/'Final-Total Dry Solids &amp; Pellet'!I6)*100</f>
        <v>2.5481677997014991</v>
      </c>
      <c r="W6" s="53">
        <f>(E6/'Final-Total Dry Solids &amp; Pellet'!I6)*100</f>
        <v>94.312717625601252</v>
      </c>
      <c r="X6" s="54">
        <f>(F6/'Final-Total Dry Solids &amp; Pellet'!I6)*100</f>
        <v>0.1538716630741358</v>
      </c>
    </row>
    <row r="7" spans="1:24" x14ac:dyDescent="0.2">
      <c r="A7" s="35" t="s">
        <v>91</v>
      </c>
      <c r="B7" s="53">
        <f>MUD!S7-MUD!S8</f>
        <v>2.749999999999142E-2</v>
      </c>
      <c r="C7" s="35">
        <f>MUD!S8</f>
        <v>0.14250000000001084</v>
      </c>
      <c r="D7" s="35">
        <f>SAND!Q7</f>
        <v>0.26700000000000301</v>
      </c>
      <c r="E7" s="35">
        <f>SAND!Q8</f>
        <v>7.2719500000000004</v>
      </c>
      <c r="F7" s="35">
        <f>SAND!Q9</f>
        <v>9.4999999999991758E-3</v>
      </c>
      <c r="G7" s="35">
        <f t="shared" si="0"/>
        <v>0.17000000000000226</v>
      </c>
      <c r="H7" s="35">
        <f t="shared" si="1"/>
        <v>7.2814499999999995</v>
      </c>
      <c r="I7" s="35">
        <f t="shared" ref="I7:I15" si="9">SUM(B7:F7)</f>
        <v>7.7184500000000051</v>
      </c>
      <c r="J7" s="52">
        <f t="shared" si="2"/>
        <v>1.8462256022907546</v>
      </c>
      <c r="K7" s="35">
        <f t="shared" si="3"/>
        <v>0.35628915131913014</v>
      </c>
      <c r="L7" s="35">
        <f t="shared" si="4"/>
        <v>3.4592437600813999</v>
      </c>
      <c r="M7" s="35">
        <f t="shared" si="5"/>
        <v>94.215159779489341</v>
      </c>
      <c r="N7" s="53">
        <f t="shared" si="6"/>
        <v>0.1230817068193636</v>
      </c>
      <c r="O7" s="53">
        <f t="shared" si="7"/>
        <v>2.2025147536098846</v>
      </c>
      <c r="P7" s="54">
        <f t="shared" si="8"/>
        <v>94.338241486308718</v>
      </c>
      <c r="Q7" s="53">
        <f>(I7/'Final-Total Dry Solids &amp; Pellet'!I7)*100</f>
        <v>99.323767854844974</v>
      </c>
      <c r="R7" s="53">
        <f>(G7/'Final-Total Dry Solids &amp; Pellet'!I7)*100</f>
        <v>2.1876206408441923</v>
      </c>
      <c r="S7" s="53">
        <f>(H7/'Final-Total Dry Solids &amp; Pellet'!I7)*100</f>
        <v>93.700295972204316</v>
      </c>
      <c r="T7" s="53">
        <f>(C7/'Final-Total Dry Solids &amp; Pellet'!I7)*100</f>
        <v>1.8337408312959824</v>
      </c>
      <c r="U7" s="53">
        <f>(B7/'Final-Total Dry Solids &amp; Pellet'!I7)*100</f>
        <v>0.35387980954821013</v>
      </c>
      <c r="V7" s="53">
        <f>(D7/'Final-Total Dry Solids &amp; Pellet'!I7)*100</f>
        <v>3.4358512417964602</v>
      </c>
      <c r="W7" s="53">
        <f>(E7/'Final-Total Dry Solids &amp; Pellet'!I7)*100</f>
        <v>93.578046583451268</v>
      </c>
      <c r="X7" s="54">
        <f>(F7/'Final-Total Dry Solids &amp; Pellet'!I7)*100</f>
        <v>0.12224938875304558</v>
      </c>
    </row>
    <row r="8" spans="1:24" ht="15.75" customHeight="1" x14ac:dyDescent="0.2">
      <c r="A8" t="s">
        <v>75</v>
      </c>
      <c r="B8" s="53">
        <f>MUD!S9-MUD!S10</f>
        <v>2.7500000000002522E-2</v>
      </c>
      <c r="C8" s="35">
        <f>MUD!S10</f>
        <v>0.13999999999999446</v>
      </c>
      <c r="D8" s="35">
        <f>SAND!Q10</f>
        <v>0.26915000000000333</v>
      </c>
      <c r="E8" s="35">
        <f>SAND!Q11</f>
        <v>7.3669000000000011</v>
      </c>
      <c r="F8" s="35">
        <f>SAND!Q12</f>
        <v>9.5999999999989427E-3</v>
      </c>
      <c r="G8" s="35">
        <f t="shared" si="0"/>
        <v>0.16749999999999698</v>
      </c>
      <c r="H8" s="35">
        <f t="shared" si="1"/>
        <v>7.3765000000000001</v>
      </c>
      <c r="I8" s="35">
        <f t="shared" si="9"/>
        <v>7.8131500000000003</v>
      </c>
      <c r="J8" s="52">
        <f t="shared" si="2"/>
        <v>1.7918509180035509</v>
      </c>
      <c r="K8" s="35">
        <f t="shared" si="3"/>
        <v>0.35197071603645808</v>
      </c>
      <c r="L8" s="35">
        <f t="shared" si="4"/>
        <v>3.4448333898620058</v>
      </c>
      <c r="M8" s="35">
        <f t="shared" si="5"/>
        <v>94.288475198863466</v>
      </c>
      <c r="N8" s="53">
        <f t="shared" si="6"/>
        <v>0.12286977723452056</v>
      </c>
      <c r="O8" s="53">
        <f t="shared" si="7"/>
        <v>2.1438216340400094</v>
      </c>
      <c r="P8" s="54">
        <f t="shared" si="8"/>
        <v>94.411344976097993</v>
      </c>
      <c r="Q8" s="53">
        <f>(I8/'Final-Total Dry Solids &amp; Pellet'!I8)*100</f>
        <v>99.297824208225464</v>
      </c>
      <c r="R8" s="53">
        <f>(G8/'Final-Total Dry Solids &amp; Pellet'!I8)*100</f>
        <v>2.128768237506955</v>
      </c>
      <c r="S8" s="53">
        <f>(H8/'Final-Total Dry Solids &amp; Pellet'!I8)*100</f>
        <v>93.748411366987085</v>
      </c>
      <c r="T8" s="53">
        <f>(C8/'Final-Total Dry Solids &amp; Pellet'!I8)*100</f>
        <v>1.7792689746326404</v>
      </c>
      <c r="U8" s="53">
        <f>(B8/'Final-Total Dry Solids &amp; Pellet'!I8)*100</f>
        <v>0.34949926287431454</v>
      </c>
      <c r="V8" s="53">
        <f>(D8/'Final-Total Dry Solids &amp; Pellet'!I8)*100</f>
        <v>3.4206446037314286</v>
      </c>
      <c r="W8" s="53">
        <f>(E8/'Final-Total Dry Solids &amp; Pellet'!I8)*100</f>
        <v>93.626404351583702</v>
      </c>
      <c r="X8" s="54">
        <f>(F8/'Final-Total Dry Solids &amp; Pellet'!I8)*100</f>
        <v>0.12200701540337246</v>
      </c>
    </row>
    <row r="9" spans="1:24" x14ac:dyDescent="0.2">
      <c r="A9" t="s">
        <v>76</v>
      </c>
      <c r="B9" s="53">
        <f>MUD!S11-MUD!S12</f>
        <v>-7.5000000000047251E-3</v>
      </c>
      <c r="C9" s="35">
        <f>MUD!S12</f>
        <v>0.17750000000000699</v>
      </c>
      <c r="D9" s="35">
        <f>SAND!Q13</f>
        <v>0.41155000000000186</v>
      </c>
      <c r="E9" s="35">
        <f>SAND!Q14</f>
        <v>7.3607000000000014</v>
      </c>
      <c r="F9" s="35">
        <f>SAND!Q15</f>
        <v>1.1250000000000426E-2</v>
      </c>
      <c r="G9" s="35">
        <f t="shared" si="0"/>
        <v>0.17000000000000226</v>
      </c>
      <c r="H9" s="35">
        <f t="shared" si="1"/>
        <v>7.3719500000000018</v>
      </c>
      <c r="I9" s="35">
        <f t="shared" si="9"/>
        <v>7.9535000000000062</v>
      </c>
      <c r="J9" s="52">
        <f t="shared" si="2"/>
        <v>2.2317218834476247</v>
      </c>
      <c r="K9" s="35">
        <f t="shared" si="3"/>
        <v>-9.4298107751363797E-2</v>
      </c>
      <c r="L9" s="35">
        <f t="shared" si="4"/>
        <v>5.1744514993399324</v>
      </c>
      <c r="M9" s="35">
        <f t="shared" si="5"/>
        <v>92.546677563336843</v>
      </c>
      <c r="N9" s="53">
        <f t="shared" si="6"/>
        <v>0.14144716162696194</v>
      </c>
      <c r="O9" s="53">
        <f t="shared" si="7"/>
        <v>2.1374237756962611</v>
      </c>
      <c r="P9" s="54">
        <f t="shared" si="8"/>
        <v>92.688124724963799</v>
      </c>
      <c r="Q9" s="53">
        <f>(I9/'Final-Total Dry Solids &amp; Pellet'!I9)*100</f>
        <v>99.320050699617298</v>
      </c>
      <c r="R9" s="53">
        <f>(G9/'Final-Total Dry Solids &amp; Pellet'!I9)*100</f>
        <v>2.122890377687201</v>
      </c>
      <c r="S9" s="53">
        <f>(H9/'Final-Total Dry Solids &amp; Pellet'!I9)*100</f>
        <v>92.057892469358563</v>
      </c>
      <c r="T9" s="53">
        <f>(C9/'Final-Total Dry Solids &amp; Pellet'!I9)*100</f>
        <v>2.2165473061146348</v>
      </c>
      <c r="U9" s="53">
        <f>(B9/'Final-Total Dry Solids &amp; Pellet'!I9)*100</f>
        <v>-9.3656928427434269E-2</v>
      </c>
      <c r="V9" s="53">
        <f>(D9/'Final-Total Dry Solids &amp; Pellet'!I9)*100</f>
        <v>5.1392678525715292</v>
      </c>
      <c r="W9" s="53">
        <f>(E9/'Final-Total Dry Solids &amp; Pellet'!I9)*100</f>
        <v>91.917407076717495</v>
      </c>
      <c r="X9" s="54">
        <f>(F9/'Final-Total Dry Solids &amp; Pellet'!I9)*100</f>
        <v>0.14048539264106824</v>
      </c>
    </row>
    <row r="10" spans="1:24" x14ac:dyDescent="0.2">
      <c r="A10" s="35" t="s">
        <v>77</v>
      </c>
      <c r="B10" s="53">
        <f>MUD!S13-MUD!S14</f>
        <v>3.2500000000001972E-2</v>
      </c>
      <c r="C10" s="35">
        <f>MUD!S14</f>
        <v>0.15000000000000446</v>
      </c>
      <c r="D10" s="35">
        <f>SAND!Q16</f>
        <v>0.39234999999999687</v>
      </c>
      <c r="E10" s="35">
        <f>SAND!Q17</f>
        <v>7.344349999999995</v>
      </c>
      <c r="F10" s="35">
        <f>SAND!Q18</f>
        <v>1.0550000000002058E-2</v>
      </c>
      <c r="G10" s="35">
        <f t="shared" si="0"/>
        <v>0.18250000000000643</v>
      </c>
      <c r="H10" s="35">
        <f t="shared" si="1"/>
        <v>7.3548999999999971</v>
      </c>
      <c r="I10" s="35">
        <f t="shared" si="9"/>
        <v>7.9297500000000003</v>
      </c>
      <c r="J10" s="52">
        <f t="shared" si="2"/>
        <v>1.891610706516655</v>
      </c>
      <c r="K10" s="35">
        <f t="shared" si="3"/>
        <v>0.40984898641195461</v>
      </c>
      <c r="L10" s="35">
        <f t="shared" si="4"/>
        <v>4.9478230713452112</v>
      </c>
      <c r="M10" s="35">
        <f t="shared" si="5"/>
        <v>92.617673949367813</v>
      </c>
      <c r="N10" s="53">
        <f t="shared" si="6"/>
        <v>0.13304328635836005</v>
      </c>
      <c r="O10" s="53">
        <f t="shared" si="7"/>
        <v>2.30145969292861</v>
      </c>
      <c r="P10" s="54">
        <f t="shared" si="8"/>
        <v>92.750717235726171</v>
      </c>
      <c r="Q10" s="53">
        <f>(I10/'Final-Total Dry Solids &amp; Pellet'!I10)*100</f>
        <v>99.482499059089221</v>
      </c>
      <c r="R10" s="53">
        <f>(G10/'Final-Total Dry Solids &amp; Pellet'!I10)*100</f>
        <v>2.2895496173630221</v>
      </c>
      <c r="S10" s="53">
        <f>(H10/'Final-Total Dry Solids &amp; Pellet'!I10)*100</f>
        <v>92.270731401329812</v>
      </c>
      <c r="T10" s="53">
        <f>(C10/'Final-Total Dry Solids &amp; Pellet'!I10)*100</f>
        <v>1.8818216033120623</v>
      </c>
      <c r="U10" s="53">
        <f>(B10/'Final-Total Dry Solids &amp; Pellet'!I10)*100</f>
        <v>0.40772801405095943</v>
      </c>
      <c r="V10" s="53">
        <f>(D10/'Final-Total Dry Solids &amp; Pellet'!I10)*100</f>
        <v>4.9222180403963991</v>
      </c>
      <c r="W10" s="53">
        <f>(E10/'Final-Total Dry Solids &amp; Pellet'!I10)*100</f>
        <v>92.138376615230172</v>
      </c>
      <c r="X10" s="54">
        <f>(F10/'Final-Total Dry Solids &amp; Pellet'!I10)*100</f>
        <v>0.13235478609963691</v>
      </c>
    </row>
    <row r="11" spans="1:24" x14ac:dyDescent="0.2">
      <c r="A11" t="s">
        <v>78</v>
      </c>
      <c r="B11" s="53">
        <f>MUD!S15-MUD!S16</f>
        <v>4.250000000000087E-2</v>
      </c>
      <c r="C11" s="35">
        <f>MUD!S16</f>
        <v>0.21250000000000313</v>
      </c>
      <c r="D11" s="35">
        <f>SAND!Q19</f>
        <v>0.31530000000000058</v>
      </c>
      <c r="E11" s="35">
        <f>SAND!Q20</f>
        <v>7.3402999999999992</v>
      </c>
      <c r="F11" s="35">
        <f>SAND!Q21</f>
        <v>1.7199999999995441E-2</v>
      </c>
      <c r="G11" s="35">
        <f t="shared" si="0"/>
        <v>0.255000000000004</v>
      </c>
      <c r="H11" s="35">
        <f t="shared" si="1"/>
        <v>7.3574999999999946</v>
      </c>
      <c r="I11" s="35">
        <f t="shared" si="9"/>
        <v>7.9277999999999995</v>
      </c>
      <c r="J11" s="52">
        <f t="shared" si="2"/>
        <v>2.6804409798431235</v>
      </c>
      <c r="K11" s="35">
        <f t="shared" si="3"/>
        <v>0.53608819596862778</v>
      </c>
      <c r="L11" s="35">
        <f t="shared" si="4"/>
        <v>3.9771437220918866</v>
      </c>
      <c r="M11" s="35">
        <f t="shared" si="5"/>
        <v>92.589369055727943</v>
      </c>
      <c r="N11" s="53">
        <f t="shared" si="6"/>
        <v>0.21695804636841801</v>
      </c>
      <c r="O11" s="53">
        <f t="shared" si="7"/>
        <v>3.2165291758117514</v>
      </c>
      <c r="P11" s="54">
        <f t="shared" si="8"/>
        <v>92.806327102096347</v>
      </c>
      <c r="Q11" s="53">
        <f>(I11/'Final-Total Dry Solids &amp; Pellet'!I11)*100</f>
        <v>99.438075408273434</v>
      </c>
      <c r="R11" s="53">
        <f>(G11/'Final-Total Dry Solids &amp; Pellet'!I11)*100</f>
        <v>3.1984547073728056</v>
      </c>
      <c r="S11" s="53">
        <f>(H11/'Final-Total Dry Solids &amp; Pellet'!I11)*100</f>
        <v>92.284825527431494</v>
      </c>
      <c r="T11" s="53">
        <f>(C11/'Final-Total Dry Solids &amp; Pellet'!I11)*100</f>
        <v>2.6653789228106688</v>
      </c>
      <c r="U11" s="53">
        <f>(B11/'Final-Total Dry Solids &amp; Pellet'!I11)*100</f>
        <v>0.53307578456213678</v>
      </c>
      <c r="V11" s="53">
        <f>(D11/'Final-Total Dry Solids &amp; Pellet'!I11)*100</f>
        <v>3.9547951734691438</v>
      </c>
      <c r="W11" s="53">
        <f>(E11/'Final-Total Dry Solids &amp; Pellet'!I11)*100</f>
        <v>92.069086621679347</v>
      </c>
      <c r="X11" s="54">
        <f>(F11/'Final-Total Dry Solids &amp; Pellet'!I11)*100</f>
        <v>0.21573890575214433</v>
      </c>
    </row>
    <row r="12" spans="1:24" x14ac:dyDescent="0.2">
      <c r="A12" s="55" t="s">
        <v>79</v>
      </c>
      <c r="B12" s="53">
        <f>MUD!S17-MUD!S18</f>
        <v>2.9999999999985594E-2</v>
      </c>
      <c r="C12" s="35">
        <f>MUD!S18</f>
        <v>0.21000000000000896</v>
      </c>
      <c r="D12" s="35">
        <f>SAND!Q22</f>
        <v>0.41900000000000048</v>
      </c>
      <c r="E12" s="35">
        <f>SAND!Q23</f>
        <v>7.3264999999999993</v>
      </c>
      <c r="F12" s="35">
        <f>SAND!Q24</f>
        <v>1.559999999999917E-2</v>
      </c>
      <c r="G12" s="35">
        <f t="shared" si="0"/>
        <v>0.23999999999999455</v>
      </c>
      <c r="H12" s="35">
        <f t="shared" si="1"/>
        <v>7.3420999999999985</v>
      </c>
      <c r="I12" s="35">
        <f t="shared" si="9"/>
        <v>8.0010999999999939</v>
      </c>
      <c r="J12" s="52">
        <f t="shared" si="2"/>
        <v>2.624639112122197</v>
      </c>
      <c r="K12" s="35">
        <f t="shared" si="3"/>
        <v>0.37494844458868926</v>
      </c>
      <c r="L12" s="35">
        <f t="shared" si="4"/>
        <v>5.2367799427578809</v>
      </c>
      <c r="M12" s="35">
        <f t="shared" si="5"/>
        <v>91.568659309345023</v>
      </c>
      <c r="N12" s="53">
        <f t="shared" si="6"/>
        <v>0.19497319118620168</v>
      </c>
      <c r="O12" s="53">
        <f t="shared" si="7"/>
        <v>2.9995875567108863</v>
      </c>
      <c r="P12" s="54">
        <f t="shared" si="8"/>
        <v>91.76363250053123</v>
      </c>
      <c r="Q12" s="53">
        <f>(I12/'Final-Total Dry Solids &amp; Pellet'!I12)*100</f>
        <v>99.774291699920113</v>
      </c>
      <c r="R12" s="53">
        <f>(G12/'Final-Total Dry Solids &amp; Pellet'!I12)*100</f>
        <v>2.9928172386272269</v>
      </c>
      <c r="S12" s="53">
        <f>(H12/'Final-Total Dry Solids &amp; Pellet'!I12)*100</f>
        <v>91.55651436552273</v>
      </c>
      <c r="T12" s="53">
        <f>(C12/'Final-Total Dry Solids &amp; Pellet'!I12)*100</f>
        <v>2.6187150837989943</v>
      </c>
      <c r="U12" s="53">
        <f>(B12/'Final-Total Dry Solids &amp; Pellet'!I12)*100</f>
        <v>0.37410215482823217</v>
      </c>
      <c r="V12" s="53">
        <f>(D12/'Final-Total Dry Solids &amp; Pellet'!I12)*100</f>
        <v>5.2249600957701574</v>
      </c>
      <c r="W12" s="53">
        <f>(E12/'Final-Total Dry Solids &amp; Pellet'!I12)*100</f>
        <v>91.361981245011975</v>
      </c>
      <c r="X12" s="54">
        <f>(F12/'Final-Total Dry Solids &amp; Pellet'!I12)*100</f>
        <v>0.1945331205107638</v>
      </c>
    </row>
    <row r="13" spans="1:24" x14ac:dyDescent="0.2">
      <c r="A13" s="55" t="s">
        <v>80</v>
      </c>
      <c r="B13" s="53">
        <f>MUD!S19-MUD!S20</f>
        <v>7.5000000000002842E-2</v>
      </c>
      <c r="C13" s="35">
        <f>MUD!S20</f>
        <v>0.27749999999999597</v>
      </c>
      <c r="D13" s="35">
        <f>SAND!Q25</f>
        <v>0.39295000000000258</v>
      </c>
      <c r="E13" s="35">
        <f>SAND!Q26</f>
        <v>7.0812499999999972</v>
      </c>
      <c r="F13" s="35">
        <f>SAND!Q27</f>
        <v>2.2699999999996834E-2</v>
      </c>
      <c r="G13" s="35">
        <f t="shared" si="0"/>
        <v>0.35249999999999881</v>
      </c>
      <c r="H13" s="35">
        <f t="shared" si="1"/>
        <v>7.103949999999994</v>
      </c>
      <c r="I13" s="35">
        <f t="shared" si="9"/>
        <v>7.8493999999999957</v>
      </c>
      <c r="J13" s="52">
        <f t="shared" si="2"/>
        <v>3.5353020613039994</v>
      </c>
      <c r="K13" s="35">
        <f t="shared" si="3"/>
        <v>0.95548704359572567</v>
      </c>
      <c r="L13" s="35">
        <f t="shared" si="4"/>
        <v>5.0061151170790481</v>
      </c>
      <c r="M13" s="35">
        <f t="shared" si="5"/>
        <v>90.213901699492965</v>
      </c>
      <c r="N13" s="53">
        <f t="shared" si="6"/>
        <v>0.28919407852825496</v>
      </c>
      <c r="O13" s="53">
        <f t="shared" si="7"/>
        <v>4.4907891048997248</v>
      </c>
      <c r="P13" s="54">
        <f t="shared" si="8"/>
        <v>90.503095778021219</v>
      </c>
      <c r="Q13" s="53">
        <f>(I13/'Final-Total Dry Solids &amp; Pellet'!I13)*100</f>
        <v>99.166808795567931</v>
      </c>
      <c r="R13" s="53">
        <f>(G13/'Final-Total Dry Solids &amp; Pellet'!I13)*100</f>
        <v>4.453372245068107</v>
      </c>
      <c r="S13" s="53">
        <f>(H13/'Final-Total Dry Solids &amp; Pellet'!I13)*100</f>
        <v>89.749031944260011</v>
      </c>
      <c r="T13" s="53">
        <f>(C13/'Final-Total Dry Solids &amp; Pellet'!I13)*100</f>
        <v>3.5058462354791082</v>
      </c>
      <c r="U13" s="53">
        <f>(B13/'Final-Total Dry Solids &amp; Pellet'!I13)*100</f>
        <v>0.94752600958899791</v>
      </c>
      <c r="V13" s="53">
        <f>(D13/'Final-Total Dry Solids &amp; Pellet'!I13)*100</f>
        <v>4.9644046062398006</v>
      </c>
      <c r="W13" s="53">
        <f>(E13/'Final-Total Dry Solids &amp; Pellet'!I13)*100</f>
        <v>89.4622474053578</v>
      </c>
      <c r="X13" s="54">
        <f>(F13/'Final-Total Dry Solids &amp; Pellet'!I13)*100</f>
        <v>0.28678453890221917</v>
      </c>
    </row>
    <row r="14" spans="1:24" x14ac:dyDescent="0.2">
      <c r="A14" s="55" t="s">
        <v>81</v>
      </c>
      <c r="B14" s="53">
        <f>MUD!S21-MUD!S22</f>
        <v>9.7499999999983711E-2</v>
      </c>
      <c r="C14" s="35">
        <f>MUD!S22</f>
        <v>0.255000000000004</v>
      </c>
      <c r="D14" s="35">
        <f>SAND!Q28</f>
        <v>0.37284999999999968</v>
      </c>
      <c r="E14" s="35">
        <f>SAND!Q29</f>
        <v>7.1857499999999987</v>
      </c>
      <c r="F14" s="35">
        <f>SAND!Q30</f>
        <v>2.6950000000002916E-2</v>
      </c>
      <c r="G14" s="35">
        <f t="shared" si="0"/>
        <v>0.35249999999998771</v>
      </c>
      <c r="H14" s="35">
        <f t="shared" si="1"/>
        <v>7.2127000000000017</v>
      </c>
      <c r="I14" s="35">
        <f t="shared" si="9"/>
        <v>7.9380499999999889</v>
      </c>
      <c r="J14" s="52">
        <f t="shared" si="2"/>
        <v>3.2123758353752412</v>
      </c>
      <c r="K14" s="35">
        <f t="shared" si="3"/>
        <v>1.2282613488197207</v>
      </c>
      <c r="L14" s="35">
        <f t="shared" si="4"/>
        <v>4.6969973734103494</v>
      </c>
      <c r="M14" s="35">
        <f t="shared" si="5"/>
        <v>90.522861408028533</v>
      </c>
      <c r="N14" s="53">
        <f t="shared" si="6"/>
        <v>0.33950403436615983</v>
      </c>
      <c r="O14" s="53">
        <f t="shared" si="7"/>
        <v>4.4406371841949621</v>
      </c>
      <c r="P14" s="54">
        <f t="shared" si="8"/>
        <v>90.86236544239469</v>
      </c>
      <c r="Q14" s="53">
        <f>(I14/'Final-Total Dry Solids &amp; Pellet'!I14)*100</f>
        <v>99.481790610822614</v>
      </c>
      <c r="R14" s="53">
        <f>(G14/'Final-Total Dry Solids &amp; Pellet'!I14)*100</f>
        <v>4.4176253853671614</v>
      </c>
      <c r="S14" s="53">
        <f>(H14/'Final-Total Dry Solids &amp; Pellet'!I14)*100</f>
        <v>90.391508133443537</v>
      </c>
      <c r="T14" s="53">
        <f>(C14/'Final-Total Dry Solids &amp; Pellet'!I14)*100</f>
        <v>3.1957290021806619</v>
      </c>
      <c r="U14" s="53">
        <f>(B14/'Final-Total Dry Solids &amp; Pellet'!I14)*100</f>
        <v>1.2218963831865004</v>
      </c>
      <c r="V14" s="53">
        <f>(D14/'Final-Total Dry Solids &amp; Pellet'!I14)*100</f>
        <v>4.6726570920119208</v>
      </c>
      <c r="W14" s="53">
        <f>(E14/'Final-Total Dry Solids &amp; Pellet'!I14)*100</f>
        <v>90.053763440860095</v>
      </c>
      <c r="X14" s="54">
        <f>(F14/'Final-Total Dry Solids &amp; Pellet'!I14)*100</f>
        <v>0.33774469258343842</v>
      </c>
    </row>
    <row r="15" spans="1:24" x14ac:dyDescent="0.2">
      <c r="A15" s="35" t="s">
        <v>133</v>
      </c>
      <c r="B15" s="35">
        <f>MUD!S23-MUD!S24</f>
        <v>1.0074999999999945</v>
      </c>
      <c r="C15" s="35">
        <f>MUD!S24</f>
        <v>1.8125000000000044</v>
      </c>
      <c r="D15" s="35">
        <f>SAND!Q31</f>
        <v>-1.449999999998397E-3</v>
      </c>
      <c r="E15" s="35">
        <f>SAND!Q32</f>
        <v>9.1549999999998022E-2</v>
      </c>
      <c r="F15" s="35">
        <f>SAND!Q33</f>
        <v>0.2947000000000024</v>
      </c>
      <c r="G15" s="35">
        <f t="shared" si="0"/>
        <v>2.819999999999999</v>
      </c>
      <c r="H15" s="35">
        <f t="shared" si="1"/>
        <v>0.38625000000000043</v>
      </c>
      <c r="I15" s="35">
        <f t="shared" si="9"/>
        <v>3.204800000000001</v>
      </c>
      <c r="J15" s="52">
        <f t="shared" si="2"/>
        <v>56.555791313030582</v>
      </c>
      <c r="K15" s="35">
        <f t="shared" si="3"/>
        <v>31.437219171242951</v>
      </c>
      <c r="L15" s="35">
        <f t="shared" si="4"/>
        <v>-4.5244633050374329E-2</v>
      </c>
      <c r="M15" s="35">
        <f t="shared" si="5"/>
        <v>2.85665252121811</v>
      </c>
      <c r="N15" s="53">
        <f t="shared" si="6"/>
        <v>9.1955816275587345</v>
      </c>
      <c r="O15" s="53">
        <f t="shared" si="7"/>
        <v>87.993010484273526</v>
      </c>
      <c r="P15" s="54">
        <f t="shared" si="8"/>
        <v>12.052234148776844</v>
      </c>
      <c r="Q15" s="53">
        <f>(I15/'Final-Total Dry Solids &amp; Pellet'!I15)*100</f>
        <v>89.976977932505903</v>
      </c>
      <c r="R15" s="53">
        <f>(G15/'Final-Total Dry Solids &amp; Pellet'!I15)*100</f>
        <v>79.173451625582402</v>
      </c>
      <c r="S15" s="53">
        <f>(H15/'Final-Total Dry Solids &amp; Pellet'!I15)*100</f>
        <v>10.844236060418883</v>
      </c>
      <c r="T15" s="53">
        <f>(C15/'Final-Total Dry Solids &amp; Pellet'!I15)*100</f>
        <v>50.887191869279611</v>
      </c>
      <c r="U15" s="53">
        <f>(B15/'Final-Total Dry Solids &amp; Pellet'!I15)*100</f>
        <v>28.28625975630279</v>
      </c>
      <c r="V15" s="53">
        <f>(D15/'Final-Total Dry Solids &amp; Pellet'!I15)*100</f>
        <v>-4.0709753495378587E-2</v>
      </c>
      <c r="W15" s="53">
        <f>(E15/'Final-Total Dry Solids &amp; Pellet'!I15)*100</f>
        <v>2.5703296086247924</v>
      </c>
      <c r="X15" s="54">
        <f>(F15/'Final-Total Dry Solids &amp; Pellet'!I15)*100</f>
        <v>8.2739064517940903</v>
      </c>
    </row>
    <row r="20" spans="21:21" x14ac:dyDescent="0.2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M1" workbookViewId="0">
      <selection activeCell="T6" sqref="T6:T14"/>
    </sheetView>
  </sheetViews>
  <sheetFormatPr baseColWidth="10" defaultColWidth="11.5" defaultRowHeight="15" x14ac:dyDescent="0.2"/>
  <cols>
    <col min="1" max="1" width="22.1640625" style="16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5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6" bestFit="1" customWidth="1"/>
    <col min="17" max="17" width="12.6640625" style="17" customWidth="1"/>
    <col min="19" max="19" width="17.6640625" bestFit="1" customWidth="1"/>
    <col min="20" max="20" width="11.5" style="17"/>
    <col min="22" max="22" width="13.83203125" bestFit="1" customWidth="1"/>
    <col min="23" max="23" width="12.6640625" bestFit="1" customWidth="1"/>
    <col min="24" max="24" width="12.6640625" style="16" customWidth="1"/>
  </cols>
  <sheetData>
    <row r="1" spans="1:24" ht="19" x14ac:dyDescent="0.25">
      <c r="A1" s="48" t="s">
        <v>96</v>
      </c>
      <c r="B1" s="17"/>
    </row>
    <row r="2" spans="1:24" ht="14.25" customHeight="1" x14ac:dyDescent="0.2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6" x14ac:dyDescent="0.2">
      <c r="A3" s="38"/>
      <c r="B3" s="113" t="s">
        <v>58</v>
      </c>
      <c r="C3" s="114"/>
      <c r="D3" s="114"/>
      <c r="E3" s="114"/>
      <c r="F3" s="114"/>
      <c r="G3" s="114"/>
      <c r="H3" s="114"/>
      <c r="I3" s="114"/>
      <c r="J3" s="112" t="s">
        <v>56</v>
      </c>
      <c r="K3" s="109"/>
      <c r="L3" s="109"/>
      <c r="M3" s="109"/>
      <c r="N3" s="109"/>
      <c r="O3" s="109"/>
      <c r="P3" s="119"/>
      <c r="Q3" s="112" t="s">
        <v>57</v>
      </c>
      <c r="R3" s="109"/>
      <c r="S3" s="109"/>
      <c r="T3" s="109"/>
      <c r="U3" s="109"/>
      <c r="V3" s="109"/>
      <c r="W3" s="109"/>
      <c r="X3" s="109"/>
    </row>
    <row r="4" spans="1:24" x14ac:dyDescent="0.2">
      <c r="A4" s="38"/>
      <c r="B4" s="21" t="s">
        <v>99</v>
      </c>
      <c r="C4" s="28" t="s">
        <v>98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">
      <c r="A6" t="s">
        <v>92</v>
      </c>
      <c r="B6" s="17">
        <f>'Final-Total Dry Solids &amp; Pellet'!B6-'Final-Total Fixed Solids'!B6</f>
        <v>2.4999999999941735E-3</v>
      </c>
      <c r="C6">
        <f>'Final-Total Dry Solids &amp; Pellet'!C6-'Final-Total Fixed Solids'!C6</f>
        <v>5.2499999999999769E-2</v>
      </c>
      <c r="D6">
        <f>'Final-Total Dry Solids &amp; Pellet'!D6-'Final-Total Fixed Solids'!D6</f>
        <v>1.300000000000523E-3</v>
      </c>
      <c r="E6">
        <f>'Final-Total Dry Solids &amp; Pellet'!E6-'Final-Total Fixed Solids'!E6</f>
        <v>3.249999999994202E-3</v>
      </c>
      <c r="F6">
        <f>'Final-Total Dry Solids &amp; Pellet'!F6-'Final-Total Fixed Solids'!F6</f>
        <v>4.99999999995282E-4</v>
      </c>
      <c r="G6" s="35">
        <f>B6+C6</f>
        <v>5.4999999999993943E-2</v>
      </c>
      <c r="H6" s="35">
        <f>E6+F6</f>
        <v>3.749999999989484E-3</v>
      </c>
      <c r="I6" s="35">
        <f>SUM(B6:F6)</f>
        <v>6.004999999998395E-2</v>
      </c>
      <c r="J6" s="52">
        <f t="shared" ref="J6:J15" si="0">(C6/I6)*100</f>
        <v>87.427144046650795</v>
      </c>
      <c r="K6" s="35">
        <f t="shared" ref="K6:K15" si="1">(B6/I6)*100</f>
        <v>4.1631973355451146</v>
      </c>
      <c r="L6" s="35">
        <f>(D6/I6)*100</f>
        <v>2.1648626144893761</v>
      </c>
      <c r="M6" s="35">
        <f>(E6/I6)*100</f>
        <v>5.412156536211608</v>
      </c>
      <c r="N6" s="35">
        <f>(F6/I6)*100</f>
        <v>0.83263946710310688</v>
      </c>
      <c r="O6" s="35">
        <f>(G6/I6)*100</f>
        <v>91.590341382195902</v>
      </c>
      <c r="P6" s="54">
        <f>(H6/I6)*100</f>
        <v>6.2447960033147147</v>
      </c>
      <c r="Q6" s="53">
        <f>(I6/'Final-Total Dry Solids &amp; Pellet'!I6)*100</f>
        <v>0.79655115237916196</v>
      </c>
      <c r="R6" s="53">
        <f>(G6/'Final-Total Dry Solids &amp; Pellet'!I6)*100</f>
        <v>0.72956391974789003</v>
      </c>
      <c r="S6" s="35">
        <f>(H6/'Final-Total Dry Solids &amp; Pellet'!I6)*100</f>
        <v>4.9742994528131204E-2</v>
      </c>
      <c r="T6" s="35">
        <f>(C6/'Final-Total Dry Solids &amp; Pellet'!I6)*100</f>
        <v>0.69640192339578677</v>
      </c>
      <c r="U6" s="35">
        <f>(B6/'Final-Total Dry Solids &amp; Pellet'!I6)*100</f>
        <v>3.3161996352103186E-2</v>
      </c>
      <c r="V6" s="35">
        <f>(D6/'Final-Total Dry Solids &amp; Pellet'!I6)*100</f>
        <v>1.7244238103140783E-2</v>
      </c>
      <c r="W6" s="35">
        <f>(E6/'Final-Total Dry Solids &amp; Pellet'!I6)*100</f>
        <v>4.3110595257757706E-2</v>
      </c>
      <c r="X6" s="54">
        <f>(F6/'Final-Total Dry Solids &amp; Pellet'!I6)*100</f>
        <v>6.6323992703735115E-3</v>
      </c>
    </row>
    <row r="7" spans="1:24" s="34" customFormat="1" x14ac:dyDescent="0.2">
      <c r="A7" s="35" t="s">
        <v>91</v>
      </c>
      <c r="B7" s="17">
        <f>'Final-Total Dry Solids &amp; Pellet'!B7-'Final-Total Fixed Solids'!B7</f>
        <v>2.5000000000052758E-3</v>
      </c>
      <c r="C7">
        <f>'Final-Total Dry Solids &amp; Pellet'!C7-'Final-Total Fixed Solids'!C7</f>
        <v>4.4999999999995044E-2</v>
      </c>
      <c r="D7">
        <f>'Final-Total Dry Solids &amp; Pellet'!D7-'Final-Total Fixed Solids'!D7</f>
        <v>1.0499999999993292E-3</v>
      </c>
      <c r="E7">
        <f>'Final-Total Dry Solids &amp; Pellet'!E7-'Final-Total Fixed Solids'!E7</f>
        <v>3.0999999999963279E-3</v>
      </c>
      <c r="F7">
        <f>'Final-Total Dry Solids &amp; Pellet'!F7-'Final-Total Fixed Solids'!F7</f>
        <v>9.0000000000145519E-4</v>
      </c>
      <c r="G7" s="35">
        <f t="shared" ref="G7:G15" si="2">B7+C7</f>
        <v>4.750000000000032E-2</v>
      </c>
      <c r="H7" s="35">
        <f t="shared" ref="H7:H15" si="3">E7+F7</f>
        <v>3.9999999999977831E-3</v>
      </c>
      <c r="I7" s="35">
        <f t="shared" ref="I7:I15" si="4">SUM(B7:F7)</f>
        <v>5.2549999999997432E-2</v>
      </c>
      <c r="J7" s="52">
        <f t="shared" si="0"/>
        <v>85.632730732630336</v>
      </c>
      <c r="K7" s="35">
        <f t="shared" si="1"/>
        <v>4.7573739296011377</v>
      </c>
      <c r="L7" s="35">
        <f t="shared" ref="L7:L15" si="5">(D7/I7)*100</f>
        <v>1.9980970504269848</v>
      </c>
      <c r="M7" s="35">
        <f t="shared" ref="M7:M15" si="6">(E7/I7)*100</f>
        <v>5.8991436726859741</v>
      </c>
      <c r="N7" s="35">
        <f t="shared" ref="N7:N15" si="7">(F7/I7)*100</f>
        <v>1.7126546146555646</v>
      </c>
      <c r="O7" s="35">
        <f t="shared" ref="O7:O15" si="8">(G7/I7)*100</f>
        <v>90.390104662231479</v>
      </c>
      <c r="P7" s="54">
        <f t="shared" ref="P7:P15" si="9">(H7/I7)*100</f>
        <v>7.6117982873415384</v>
      </c>
      <c r="Q7" s="53">
        <f>(I7/'Final-Total Dry Solids &amp; Pellet'!I7)*100</f>
        <v>0.67623214515503038</v>
      </c>
      <c r="R7" s="53">
        <f>(G7/'Final-Total Dry Solids &amp; Pellet'!I7)*100</f>
        <v>0.6112469437652851</v>
      </c>
      <c r="S7" s="35">
        <f>(H7/'Final-Total Dry Solids &amp; Pellet'!I7)*100</f>
        <v>5.1473426843363555E-2</v>
      </c>
      <c r="T7" s="35">
        <f>(C7/'Final-Total Dry Solids &amp; Pellet'!I7)*100</f>
        <v>0.5790760519880972</v>
      </c>
      <c r="U7" s="35">
        <f>(B7/'Final-Total Dry Solids &amp; Pellet'!I7)*100</f>
        <v>3.2170891777187939E-2</v>
      </c>
      <c r="V7" s="35">
        <f>(D7/'Final-Total Dry Solids &amp; Pellet'!I7)*100</f>
        <v>1.3511774546381789E-2</v>
      </c>
      <c r="W7" s="35">
        <f>(E7/'Final-Total Dry Solids &amp; Pellet'!I7)*100</f>
        <v>3.9891905803581609E-2</v>
      </c>
      <c r="X7" s="54">
        <f>(F7/'Final-Total Dry Solids &amp; Pellet'!I7)*100</f>
        <v>1.1581521039781944E-2</v>
      </c>
    </row>
    <row r="8" spans="1:24" x14ac:dyDescent="0.2">
      <c r="A8" t="s">
        <v>75</v>
      </c>
      <c r="B8" s="17">
        <f>'Final-Total Dry Solids &amp; Pellet'!B8-'Final-Total Fixed Solids'!B8</f>
        <v>2.4999999999941735E-3</v>
      </c>
      <c r="C8">
        <f>'Final-Total Dry Solids &amp; Pellet'!C8-'Final-Total Fixed Solids'!C8</f>
        <v>4.750000000000032E-2</v>
      </c>
      <c r="D8">
        <f>'Final-Total Dry Solids &amp; Pellet'!D8-'Final-Total Fixed Solids'!D8</f>
        <v>1.1999999999972033E-3</v>
      </c>
      <c r="E8">
        <f>'Final-Total Dry Solids &amp; Pellet'!E8-'Final-Total Fixed Solids'!E8</f>
        <v>3.249999999994202E-3</v>
      </c>
      <c r="F8">
        <f>'Final-Total Dry Solids &amp; Pellet'!F8-'Final-Total Fixed Solids'!F8</f>
        <v>8.0000000000168825E-4</v>
      </c>
      <c r="G8" s="35">
        <f t="shared" si="2"/>
        <v>4.9999999999994493E-2</v>
      </c>
      <c r="H8" s="35">
        <f t="shared" si="3"/>
        <v>4.0499999999958902E-3</v>
      </c>
      <c r="I8" s="35">
        <f t="shared" si="4"/>
        <v>5.5249999999987587E-2</v>
      </c>
      <c r="J8" s="52">
        <f t="shared" si="0"/>
        <v>85.97285067875292</v>
      </c>
      <c r="K8" s="35">
        <f t="shared" si="1"/>
        <v>4.5248868778185249</v>
      </c>
      <c r="L8" s="35">
        <f t="shared" si="5"/>
        <v>2.1719457013528922</v>
      </c>
      <c r="M8" s="35">
        <f t="shared" si="6"/>
        <v>5.8823529411672979</v>
      </c>
      <c r="N8" s="35">
        <f t="shared" si="7"/>
        <v>1.4479638009083584</v>
      </c>
      <c r="O8" s="35">
        <f t="shared" si="8"/>
        <v>90.497737556571451</v>
      </c>
      <c r="P8" s="54">
        <f t="shared" si="9"/>
        <v>7.3303167420756559</v>
      </c>
      <c r="Q8" s="53">
        <f>(I8/'Final-Total Dry Solids &amp; Pellet'!I8)*100</f>
        <v>0.70217579177453704</v>
      </c>
      <c r="R8" s="53">
        <f>(G8/'Final-Total Dry Solids &amp; Pellet'!I8)*100</f>
        <v>0.6354532052258981</v>
      </c>
      <c r="S8" s="35">
        <f>(H8/'Final-Total Dry Solids &amp; Pellet'!I8)*100</f>
        <v>5.1471709623251191E-2</v>
      </c>
      <c r="T8" s="35">
        <f>(C8/'Final-Total Dry Solids &amp; Pellet'!I8)*100</f>
        <v>0.60368054496467383</v>
      </c>
      <c r="U8" s="35">
        <f>(B8/'Final-Total Dry Solids &amp; Pellet'!I8)*100</f>
        <v>3.1772660261224356E-2</v>
      </c>
      <c r="V8" s="35">
        <f>(D8/'Final-Total Dry Solids &amp; Pellet'!I8)*100</f>
        <v>1.5250876925387692E-2</v>
      </c>
      <c r="W8" s="35">
        <f>(E8/'Final-Total Dry Solids &amp; Pellet'!I8)*100</f>
        <v>4.1304458339614242E-2</v>
      </c>
      <c r="X8" s="54">
        <f>(F8/'Final-Total Dry Solids &amp; Pellet'!I8)*100</f>
        <v>1.0167251283636946E-2</v>
      </c>
    </row>
    <row r="9" spans="1:24" ht="15.75" customHeight="1" x14ac:dyDescent="0.2">
      <c r="A9" t="s">
        <v>76</v>
      </c>
      <c r="B9" s="17">
        <f>'Final-Total Dry Solids &amp; Pellet'!B9-'Final-Total Fixed Solids'!B9</f>
        <v>1.7500000000003624E-2</v>
      </c>
      <c r="C9">
        <f>'Final-Total Dry Solids &amp; Pellet'!C9-'Final-Total Fixed Solids'!C9</f>
        <v>3.249999999999087E-2</v>
      </c>
      <c r="D9">
        <f>'Final-Total Dry Solids &amp; Pellet'!D9-'Final-Total Fixed Solids'!D9</f>
        <v>1.0999999999974364E-3</v>
      </c>
      <c r="E9">
        <f>'Final-Total Dry Solids &amp; Pellet'!E9-'Final-Total Fixed Solids'!E9</f>
        <v>2.7000000000043656E-3</v>
      </c>
      <c r="F9">
        <f>'Final-Total Dry Solids &amp; Pellet'!F9-'Final-Total Fixed Solids'!F9</f>
        <v>6.5000000000026148E-4</v>
      </c>
      <c r="G9" s="35">
        <f t="shared" si="2"/>
        <v>4.9999999999994493E-2</v>
      </c>
      <c r="H9" s="35">
        <f t="shared" si="3"/>
        <v>3.3500000000046271E-3</v>
      </c>
      <c r="I9" s="35">
        <f t="shared" si="4"/>
        <v>5.4449999999996557E-2</v>
      </c>
      <c r="J9" s="52">
        <f t="shared" si="0"/>
        <v>59.687786960501242</v>
      </c>
      <c r="K9" s="35">
        <f t="shared" si="1"/>
        <v>32.139577594131737</v>
      </c>
      <c r="L9" s="35">
        <f t="shared" si="5"/>
        <v>2.0202020201974396</v>
      </c>
      <c r="M9" s="35">
        <f t="shared" si="6"/>
        <v>4.9586776859587438</v>
      </c>
      <c r="N9" s="35">
        <f t="shared" si="7"/>
        <v>1.1937557392108404</v>
      </c>
      <c r="O9" s="35">
        <f t="shared" si="8"/>
        <v>91.827364554632979</v>
      </c>
      <c r="P9" s="54">
        <f t="shared" si="9"/>
        <v>6.1524334251695842</v>
      </c>
      <c r="Q9" s="53">
        <f>(I9/'Final-Total Dry Solids &amp; Pellet'!I9)*100</f>
        <v>0.6799493003827014</v>
      </c>
      <c r="R9" s="53">
        <f>(G9/'Final-Total Dry Solids &amp; Pellet'!I9)*100</f>
        <v>0.6243795228490997</v>
      </c>
      <c r="S9" s="35">
        <f>(H9/'Final-Total Dry Solids &amp; Pellet'!I9)*100</f>
        <v>4.1833428030952066E-2</v>
      </c>
      <c r="T9" s="35">
        <f>(C9/'Final-Total Dry Solids &amp; Pellet'!I9)*100</f>
        <v>0.40584668985184541</v>
      </c>
      <c r="U9" s="35">
        <f>(B9/'Final-Total Dry Solids &amp; Pellet'!I9)*100</f>
        <v>0.21853283299725421</v>
      </c>
      <c r="V9" s="35">
        <f>(D9/'Final-Total Dry Solids &amp; Pellet'!I9)*100</f>
        <v>1.3736349502649691E-2</v>
      </c>
      <c r="W9" s="35">
        <f>(E9/'Final-Total Dry Solids &amp; Pellet'!I9)*100</f>
        <v>3.3716494233909614E-2</v>
      </c>
      <c r="X9" s="54">
        <f>(F9/'Final-Total Dry Solids &amp; Pellet'!I9)*100</f>
        <v>8.1169337970424544E-3</v>
      </c>
    </row>
    <row r="10" spans="1:24" x14ac:dyDescent="0.2">
      <c r="A10" s="35" t="s">
        <v>77</v>
      </c>
      <c r="B10" s="17">
        <f>'Final-Total Dry Solids &amp; Pellet'!B10-'Final-Total Fixed Solids'!B10</f>
        <v>-7.5000000000047251E-3</v>
      </c>
      <c r="C10">
        <f>'Final-Total Dry Solids &amp; Pellet'!C10-'Final-Total Fixed Solids'!C10</f>
        <v>4.250000000000087E-2</v>
      </c>
      <c r="D10">
        <f>'Final-Total Dry Solids &amp; Pellet'!D10-'Final-Total Fixed Solids'!D10</f>
        <v>2.6000000000010459E-3</v>
      </c>
      <c r="E10">
        <f>'Final-Total Dry Solids &amp; Pellet'!E10-'Final-Total Fixed Solids'!E10</f>
        <v>3.0500000000017735E-3</v>
      </c>
      <c r="F10">
        <f>'Final-Total Dry Solids &amp; Pellet'!F10-'Final-Total Fixed Solids'!F10</f>
        <v>5.9999999999860165E-4</v>
      </c>
      <c r="G10" s="35">
        <f t="shared" si="2"/>
        <v>3.4999999999996145E-2</v>
      </c>
      <c r="H10" s="35">
        <f t="shared" si="3"/>
        <v>3.6500000000003752E-3</v>
      </c>
      <c r="I10" s="35">
        <f t="shared" si="4"/>
        <v>4.1249999999997566E-2</v>
      </c>
      <c r="J10" s="52">
        <f t="shared" si="0"/>
        <v>103.03030303031122</v>
      </c>
      <c r="K10" s="35">
        <f t="shared" si="1"/>
        <v>-18.181818181830707</v>
      </c>
      <c r="L10" s="35">
        <f t="shared" si="5"/>
        <v>6.3030303030332107</v>
      </c>
      <c r="M10" s="35">
        <f t="shared" si="6"/>
        <v>7.3939393939441294</v>
      </c>
      <c r="N10" s="35">
        <f t="shared" si="7"/>
        <v>1.4545454545421503</v>
      </c>
      <c r="O10" s="35">
        <f t="shared" si="8"/>
        <v>84.84848484848051</v>
      </c>
      <c r="P10" s="54">
        <f t="shared" si="9"/>
        <v>8.8484848484862795</v>
      </c>
      <c r="Q10" s="53">
        <f>(I10/'Final-Total Dry Solids &amp; Pellet'!I10)*100</f>
        <v>0.51750094091077126</v>
      </c>
      <c r="R10" s="53">
        <f>(G10/'Final-Total Dry Solids &amp; Pellet'!I10)*100</f>
        <v>0.43909170743941978</v>
      </c>
      <c r="S10" s="35">
        <f>(H10/'Final-Total Dry Solids &amp; Pellet'!I10)*100</f>
        <v>4.5790992347263526E-2</v>
      </c>
      <c r="T10" s="35">
        <f>(C10/'Final-Total Dry Solids &amp; Pellet'!I10)*100</f>
        <v>0.53318278760507942</v>
      </c>
      <c r="U10" s="35">
        <f>(B10/'Final-Total Dry Solids &amp; Pellet'!I10)*100</f>
        <v>-9.4091080165659605E-2</v>
      </c>
      <c r="V10" s="35">
        <f>(D10/'Final-Total Dry Solids &amp; Pellet'!I10)*100</f>
        <v>3.2618241124087899E-2</v>
      </c>
      <c r="W10" s="35">
        <f>(E10/'Final-Total Dry Solids &amp; Pellet'!I10)*100</f>
        <v>3.8263705934033047E-2</v>
      </c>
      <c r="X10" s="54">
        <f>(F10/'Final-Total Dry Solids &amp; Pellet'!I10)*100</f>
        <v>7.5272864132304822E-3</v>
      </c>
    </row>
    <row r="11" spans="1:24" s="34" customFormat="1" x14ac:dyDescent="0.2">
      <c r="A11" t="s">
        <v>78</v>
      </c>
      <c r="B11" s="17">
        <f>'Final-Total Dry Solids &amp; Pellet'!B11-'Final-Total Fixed Solids'!B11</f>
        <v>-5.0000000000216538E-3</v>
      </c>
      <c r="C11">
        <f>'Final-Total Dry Solids &amp; Pellet'!C11-'Final-Total Fixed Solids'!C11</f>
        <v>4.7500000000011422E-2</v>
      </c>
      <c r="D11" s="55">
        <f>'Final-Total Dry Solids &amp; Pellet'!D11-'Final-Total Fixed Solids'!D11</f>
        <v>2.9999999999930083E-4</v>
      </c>
      <c r="E11">
        <f>'Final-Total Dry Solids &amp; Pellet'!E11-'Final-Total Fixed Solids'!E11</f>
        <v>1.8999999999991246E-3</v>
      </c>
      <c r="F11">
        <f>'Final-Total Dry Solids &amp; Pellet'!F11-'Final-Total Fixed Solids'!F11</f>
        <v>1.0000000000331966E-4</v>
      </c>
      <c r="G11" s="35">
        <f t="shared" si="2"/>
        <v>4.2499999999989768E-2</v>
      </c>
      <c r="H11" s="35">
        <f t="shared" si="3"/>
        <v>2.0000000000024443E-3</v>
      </c>
      <c r="I11" s="35">
        <f t="shared" si="4"/>
        <v>4.4799999999991513E-2</v>
      </c>
      <c r="J11" s="52">
        <f t="shared" si="0"/>
        <v>106.02678571433128</v>
      </c>
      <c r="K11" s="35">
        <f t="shared" si="1"/>
        <v>-11.160714285764735</v>
      </c>
      <c r="L11" s="35">
        <f t="shared" si="5"/>
        <v>0.66964285714142335</v>
      </c>
      <c r="M11" s="35">
        <f t="shared" si="6"/>
        <v>4.2410714285702786</v>
      </c>
      <c r="N11" s="35">
        <f t="shared" si="7"/>
        <v>0.22321428572173793</v>
      </c>
      <c r="O11" s="35">
        <f t="shared" si="8"/>
        <v>94.866071428566556</v>
      </c>
      <c r="P11" s="54">
        <f t="shared" si="9"/>
        <v>4.464285714292016</v>
      </c>
      <c r="Q11" s="53">
        <f>(I11/'Final-Total Dry Solids &amp; Pellet'!I11)*100</f>
        <v>0.56192459172655806</v>
      </c>
      <c r="R11" s="53">
        <f>(G11/'Final-Total Dry Solids &amp; Pellet'!I11)*100</f>
        <v>0.53307578456199756</v>
      </c>
      <c r="S11" s="35">
        <f>(H11/'Final-Total Dry Solids &amp; Pellet'!I11)*100</f>
        <v>2.5085919273542465E-2</v>
      </c>
      <c r="T11" s="35">
        <f>(C11/'Final-Total Dry Solids &amp; Pellet'!I11)*100</f>
        <v>0.59579058274604868</v>
      </c>
      <c r="U11" s="35">
        <f>(B11/'Final-Total Dry Solids &amp; Pellet'!I11)*100</f>
        <v>-6.2714798184051124E-2</v>
      </c>
      <c r="V11" s="35">
        <f>(D11/'Final-Total Dry Solids &amp; Pellet'!I11)*100</f>
        <v>3.7628878910180015E-3</v>
      </c>
      <c r="W11" s="35">
        <f>(E11/'Final-Total Dry Solids &amp; Pellet'!I11)*100</f>
        <v>2.3831623309825238E-2</v>
      </c>
      <c r="X11" s="54">
        <f>(F11/'Final-Total Dry Solids &amp; Pellet'!I11)*100</f>
        <v>1.2542959637172285E-3</v>
      </c>
    </row>
    <row r="12" spans="1:24" x14ac:dyDescent="0.2">
      <c r="A12" s="55" t="s">
        <v>79</v>
      </c>
      <c r="B12" s="17">
        <f>'Final-Total Dry Solids &amp; Pellet'!B12-'Final-Total Fixed Solids'!B12</f>
        <v>-4.9999999999994493E-3</v>
      </c>
      <c r="C12">
        <f>'Final-Total Dry Solids &amp; Pellet'!C12-'Final-Total Fixed Solids'!C12</f>
        <v>2.2500000000003073E-2</v>
      </c>
      <c r="D12">
        <f>'Final-Total Dry Solids &amp; Pellet'!D12-'Final-Total Fixed Solids'!D12</f>
        <v>9.9999999999766942E-5</v>
      </c>
      <c r="E12">
        <f>'Final-Total Dry Solids &amp; Pellet'!E12-'Final-Total Fixed Solids'!E12</f>
        <v>1.4500000000055024E-3</v>
      </c>
      <c r="F12">
        <f>'Final-Total Dry Solids &amp; Pellet'!F12-'Final-Total Fixed Solids'!F12</f>
        <v>-9.5000000000311502E-4</v>
      </c>
      <c r="G12" s="35">
        <f t="shared" si="2"/>
        <v>1.7500000000003624E-2</v>
      </c>
      <c r="H12" s="35">
        <f t="shared" si="3"/>
        <v>5.0000000000238742E-4</v>
      </c>
      <c r="I12" s="35">
        <f t="shared" si="4"/>
        <v>1.8100000000005778E-2</v>
      </c>
      <c r="J12" s="52">
        <f t="shared" si="0"/>
        <v>124.30939226517066</v>
      </c>
      <c r="K12" s="35">
        <f t="shared" si="1"/>
        <v>-27.62430939225333</v>
      </c>
      <c r="L12" s="35">
        <f t="shared" si="5"/>
        <v>0.55248618784383996</v>
      </c>
      <c r="M12" s="35">
        <f t="shared" si="6"/>
        <v>8.0110497237847493</v>
      </c>
      <c r="N12" s="35">
        <f t="shared" si="7"/>
        <v>-5.2486187845459211</v>
      </c>
      <c r="O12" s="35">
        <f t="shared" si="8"/>
        <v>96.68508287291732</v>
      </c>
      <c r="P12" s="54">
        <f t="shared" si="9"/>
        <v>2.7624309392388278</v>
      </c>
      <c r="Q12" s="53">
        <f>(I12/'Final-Total Dry Solids &amp; Pellet'!I12)*100</f>
        <v>0.22570830007988049</v>
      </c>
      <c r="R12" s="53">
        <f>(G12/'Final-Total Dry Solids &amp; Pellet'!I12)*100</f>
        <v>0.2182262569832854</v>
      </c>
      <c r="S12" s="35">
        <f>(H12/'Final-Total Dry Solids &amp; Pellet'!I12)*100</f>
        <v>6.2350359138366356E-3</v>
      </c>
      <c r="T12" s="35">
        <f>(C12/'Final-Total Dry Solids &amp; Pellet'!I12)*100</f>
        <v>0.28057661612134716</v>
      </c>
      <c r="U12" s="35">
        <f>(B12/'Final-Total Dry Solids &amp; Pellet'!I12)*100</f>
        <v>-6.2350359138061771E-2</v>
      </c>
      <c r="V12" s="35">
        <f>(D12/'Final-Total Dry Solids &amp; Pellet'!I12)*100</f>
        <v>1.2470071827584664E-3</v>
      </c>
      <c r="W12" s="35">
        <f>(E12/'Final-Total Dry Solids &amp; Pellet'!I12)*100</f>
        <v>1.808160415010852E-2</v>
      </c>
      <c r="X12" s="54">
        <f>(F12/'Final-Total Dry Solids &amp; Pellet'!I12)*100</f>
        <v>-1.1846568236271886E-2</v>
      </c>
    </row>
    <row r="13" spans="1:24" s="27" customFormat="1" x14ac:dyDescent="0.2">
      <c r="A13" s="55" t="s">
        <v>80</v>
      </c>
      <c r="B13" s="17">
        <f>'Final-Total Dry Solids &amp; Pellet'!B13-'Final-Total Fixed Solids'!B13</f>
        <v>1.7500000000003624E-2</v>
      </c>
      <c r="C13">
        <f>'Final-Total Dry Solids &amp; Pellet'!C13-'Final-Total Fixed Solids'!C13</f>
        <v>4.5000000000006146E-2</v>
      </c>
      <c r="D13" s="55">
        <f>'Final-Total Dry Solids &amp; Pellet'!D13-'Final-Total Fixed Solids'!D13</f>
        <v>6.0000000000215437E-4</v>
      </c>
      <c r="E13">
        <f>'Final-Total Dry Solids &amp; Pellet'!E13-'Final-Total Fixed Solids'!E13</f>
        <v>2.400000000001512E-3</v>
      </c>
      <c r="F13">
        <f>'Final-Total Dry Solids &amp; Pellet'!F13-'Final-Total Fixed Solids'!F13</f>
        <v>4.500000000007276E-4</v>
      </c>
      <c r="G13" s="35">
        <f t="shared" si="2"/>
        <v>6.250000000000977E-2</v>
      </c>
      <c r="H13" s="35">
        <f t="shared" si="3"/>
        <v>2.8500000000022396E-3</v>
      </c>
      <c r="I13" s="35">
        <f t="shared" si="4"/>
        <v>6.5950000000014164E-2</v>
      </c>
      <c r="J13" s="52">
        <f t="shared" si="0"/>
        <v>68.2335102350212</v>
      </c>
      <c r="K13" s="35">
        <f t="shared" si="1"/>
        <v>26.535253980287894</v>
      </c>
      <c r="L13" s="35">
        <f t="shared" si="5"/>
        <v>0.90978013647009182</v>
      </c>
      <c r="M13" s="35">
        <f t="shared" si="6"/>
        <v>3.6391205458695932</v>
      </c>
      <c r="N13" s="35">
        <f t="shared" si="7"/>
        <v>0.68233510235122208</v>
      </c>
      <c r="O13" s="35">
        <f t="shared" si="8"/>
        <v>94.768764215309105</v>
      </c>
      <c r="P13" s="54">
        <f t="shared" si="9"/>
        <v>4.3214556482208151</v>
      </c>
      <c r="Q13" s="53">
        <f>(I13/'Final-Total Dry Solids &amp; Pellet'!I13)*100</f>
        <v>0.83319120443207295</v>
      </c>
      <c r="R13" s="53">
        <f>(G13/'Final-Total Dry Solids &amp; Pellet'!I13)*100</f>
        <v>0.78960500799092515</v>
      </c>
      <c r="S13" s="35">
        <f>(H13/'Final-Total Dry Solids &amp; Pellet'!I13)*100</f>
        <v>3.6005988364408853E-2</v>
      </c>
      <c r="T13" s="35">
        <f>(C13/'Final-Total Dry Solids &amp; Pellet'!I13)*100</f>
        <v>0.56851560575345483</v>
      </c>
      <c r="U13" s="35">
        <f>(B13/'Final-Total Dry Solids &amp; Pellet'!I13)*100</f>
        <v>0.22108940223747026</v>
      </c>
      <c r="V13" s="35">
        <f>(D13/'Final-Total Dry Solids &amp; Pellet'!I13)*100</f>
        <v>7.5802080767389136E-3</v>
      </c>
      <c r="W13" s="35">
        <f>(E13/'Final-Total Dry Solids &amp; Pellet'!I13)*100</f>
        <v>3.0320832306865886E-2</v>
      </c>
      <c r="X13" s="54">
        <f>(F13/'Final-Total Dry Solids &amp; Pellet'!I13)*100</f>
        <v>5.6851560575429646E-3</v>
      </c>
    </row>
    <row r="14" spans="1:24" s="27" customFormat="1" x14ac:dyDescent="0.2">
      <c r="A14" s="55" t="s">
        <v>81</v>
      </c>
      <c r="B14" s="17">
        <f>'Final-Total Dry Solids &amp; Pellet'!B14-'Final-Total Fixed Solids'!B14</f>
        <v>-4.9999999999661426E-3</v>
      </c>
      <c r="C14">
        <f>'Final-Total Dry Solids &amp; Pellet'!C14-'Final-Total Fixed Solids'!C14</f>
        <v>4.4999999999983942E-2</v>
      </c>
      <c r="D14">
        <f>'Final-Total Dry Solids &amp; Pellet'!D14-'Final-Total Fixed Solids'!D14</f>
        <v>1.5000000000142677E-4</v>
      </c>
      <c r="E14">
        <f>'Final-Total Dry Solids &amp; Pellet'!E14-'Final-Total Fixed Solids'!E14</f>
        <v>1.3500000000021828E-3</v>
      </c>
      <c r="F14">
        <f>'Final-Total Dry Solids &amp; Pellet'!F14-'Final-Total Fixed Solids'!F14</f>
        <v>-1.5000000000142677E-4</v>
      </c>
      <c r="G14" s="35">
        <f t="shared" si="2"/>
        <v>4.0000000000017799E-2</v>
      </c>
      <c r="H14" s="35">
        <f t="shared" si="3"/>
        <v>1.200000000000756E-3</v>
      </c>
      <c r="I14" s="35">
        <f t="shared" si="4"/>
        <v>4.1350000000019982E-2</v>
      </c>
      <c r="J14" s="52">
        <f t="shared" si="0"/>
        <v>108.82708585238741</v>
      </c>
      <c r="K14" s="35">
        <f t="shared" si="1"/>
        <v>-12.09189842796548</v>
      </c>
      <c r="L14" s="35">
        <f t="shared" si="5"/>
        <v>0.36275695284487131</v>
      </c>
      <c r="M14" s="35">
        <f t="shared" si="6"/>
        <v>3.2648125755780661</v>
      </c>
      <c r="N14" s="35">
        <f t="shared" si="7"/>
        <v>-0.36275695284487131</v>
      </c>
      <c r="O14" s="35">
        <f t="shared" si="8"/>
        <v>96.735187424421937</v>
      </c>
      <c r="P14" s="54">
        <f t="shared" si="9"/>
        <v>2.9020556227331951</v>
      </c>
      <c r="Q14" s="53">
        <f>(I14/'Final-Total Dry Solids &amp; Pellet'!I14)*100</f>
        <v>0.51820938917738102</v>
      </c>
      <c r="R14" s="53">
        <f>(G14/'Final-Total Dry Solids &amp; Pellet'!I14)*100</f>
        <v>0.50129082387169155</v>
      </c>
      <c r="S14" s="35">
        <f>(H14/'Final-Total Dry Solids &amp; Pellet'!I14)*100</f>
        <v>1.5038724716153529E-2</v>
      </c>
      <c r="T14" s="35">
        <f>(C14/'Final-Total Dry Solids &amp; Pellet'!I14)*100</f>
        <v>0.56395217685520083</v>
      </c>
      <c r="U14" s="35">
        <f>(B14/'Final-Total Dry Solids &amp; Pellet'!I14)*100</f>
        <v>-6.266135298350925E-2</v>
      </c>
      <c r="V14" s="35">
        <f>(D14/'Final-Total Dry Solids &amp; Pellet'!I14)*100</f>
        <v>1.8798405895358874E-3</v>
      </c>
      <c r="W14" s="35">
        <f>(E14/'Final-Total Dry Solids &amp; Pellet'!I14)*100</f>
        <v>1.6918565305689415E-2</v>
      </c>
      <c r="X14" s="54">
        <f>(F14/'Final-Total Dry Solids &amp; Pellet'!I14)*100</f>
        <v>-1.8798405895358874E-3</v>
      </c>
    </row>
    <row r="15" spans="1:24" s="55" customFormat="1" x14ac:dyDescent="0.2">
      <c r="A15" s="35" t="s">
        <v>133</v>
      </c>
      <c r="B15" s="74">
        <f>'Final-Total Dry Solids &amp; Pellet'!B15-'Final-Total Fixed Solids'!B15</f>
        <v>3.500000000001835E-2</v>
      </c>
      <c r="C15" s="55">
        <f>'Final-Total Dry Solids &amp; Pellet'!C15-'Final-Total Fixed Solids'!C15</f>
        <v>0.28999999999999027</v>
      </c>
      <c r="D15" s="55">
        <f>'Final-Total Dry Solids &amp; Pellet'!D15-'Final-Total Fixed Solids'!D15</f>
        <v>2.5499999999993861E-3</v>
      </c>
      <c r="E15" s="55">
        <f>'Final-Total Dry Solids &amp; Pellet'!E15-'Final-Total Fixed Solids'!E15</f>
        <v>2.1449999999997971E-2</v>
      </c>
      <c r="F15">
        <f>'Final-Total Dry Solids &amp; Pellet'!F15-'Final-Total Fixed Solids'!F15</f>
        <v>7.9999999999991189E-3</v>
      </c>
      <c r="G15" s="35">
        <f t="shared" si="2"/>
        <v>0.32500000000000862</v>
      </c>
      <c r="H15" s="35">
        <f t="shared" si="3"/>
        <v>2.944999999999709E-2</v>
      </c>
      <c r="I15" s="35">
        <f t="shared" si="4"/>
        <v>0.35700000000000509</v>
      </c>
      <c r="J15" s="52">
        <f t="shared" si="0"/>
        <v>81.232492997194996</v>
      </c>
      <c r="K15" s="35">
        <f t="shared" si="1"/>
        <v>9.8039215686324503</v>
      </c>
      <c r="L15" s="35">
        <f t="shared" si="5"/>
        <v>0.71428571428553211</v>
      </c>
      <c r="M15" s="35">
        <f t="shared" si="6"/>
        <v>6.0084033613438841</v>
      </c>
      <c r="N15" s="35">
        <f t="shared" si="7"/>
        <v>2.2408963585431385</v>
      </c>
      <c r="O15" s="35">
        <f t="shared" si="8"/>
        <v>91.036414565827457</v>
      </c>
      <c r="P15" s="54">
        <f t="shared" si="9"/>
        <v>8.2492997198870217</v>
      </c>
      <c r="Q15" s="53">
        <f>(I15/'Final-Total Dry Solids &amp; Pellet'!I15)*100</f>
        <v>10.02302206749409</v>
      </c>
      <c r="R15" s="53">
        <f>(G15/'Final-Total Dry Solids &amp; Pellet'!I15)*100</f>
        <v>9.12459992138829</v>
      </c>
      <c r="S15" s="35">
        <f>(H15/'Final-Total Dry Solids &amp; Pellet'!I15)*100</f>
        <v>0.82682913133800429</v>
      </c>
      <c r="T15" s="35">
        <f>(C15/'Final-Total Dry Solids &amp; Pellet'!I15)*100</f>
        <v>8.141950699084445</v>
      </c>
      <c r="U15" s="35">
        <f>(B15/'Final-Total Dry Solids &amp; Pellet'!I15)*100</f>
        <v>0.98264922230384322</v>
      </c>
      <c r="V15" s="35">
        <f>(D15/'Final-Total Dry Solids &amp; Pellet'!I15)*100</f>
        <v>7.159301476779667E-2</v>
      </c>
      <c r="W15" s="35">
        <f>(E15/'Final-Total Dry Solids &amp; Pellet'!I15)*100</f>
        <v>0.60222359481155407</v>
      </c>
      <c r="X15" s="54">
        <f>(F15/'Final-Total Dry Solids &amp; Pellet'!I15)*100</f>
        <v>0.22460553652645024</v>
      </c>
    </row>
    <row r="18" spans="1:4" x14ac:dyDescent="0.2">
      <c r="A18" s="39" t="s">
        <v>74</v>
      </c>
      <c r="B18" s="120"/>
      <c r="C18" s="121"/>
      <c r="D18" s="121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18" sqref="J18"/>
    </sheetView>
  </sheetViews>
  <sheetFormatPr baseColWidth="10" defaultRowHeight="15" x14ac:dyDescent="0.2"/>
  <sheetData>
    <row r="1" spans="1:11" x14ac:dyDescent="0.2">
      <c r="A1" t="s">
        <v>149</v>
      </c>
      <c r="B1" s="29" t="s">
        <v>150</v>
      </c>
      <c r="C1" s="29" t="s">
        <v>151</v>
      </c>
      <c r="D1" s="29" t="s">
        <v>152</v>
      </c>
      <c r="E1" s="29" t="s">
        <v>153</v>
      </c>
      <c r="F1" s="29" t="s">
        <v>154</v>
      </c>
      <c r="G1" s="29" t="s">
        <v>155</v>
      </c>
      <c r="H1" s="21" t="s">
        <v>98</v>
      </c>
      <c r="I1" s="21" t="s">
        <v>156</v>
      </c>
    </row>
    <row r="3" spans="1:11" x14ac:dyDescent="0.2">
      <c r="A3">
        <v>0.5</v>
      </c>
      <c r="B3">
        <v>2.5481677997014991</v>
      </c>
      <c r="C3" s="35">
        <v>1.7244238103140783E-2</v>
      </c>
      <c r="D3" s="53">
        <v>94.46658928867538</v>
      </c>
      <c r="E3" s="35">
        <v>4.9742994528131204E-2</v>
      </c>
      <c r="F3">
        <v>0.23213397446531134</v>
      </c>
      <c r="G3">
        <v>3.3161996352103186E-2</v>
      </c>
      <c r="H3" s="53">
        <v>1.9565577847786368</v>
      </c>
      <c r="I3">
        <v>0.69640192339578677</v>
      </c>
      <c r="K3">
        <f>SUM(B3:J3)</f>
        <v>99.999999999999986</v>
      </c>
    </row>
    <row r="4" spans="1:11" x14ac:dyDescent="0.2">
      <c r="A4">
        <v>1.5</v>
      </c>
      <c r="B4">
        <v>3.4358512417964602</v>
      </c>
      <c r="C4" s="35">
        <v>1.3511774546381789E-2</v>
      </c>
      <c r="D4" s="53">
        <v>93.700295972204316</v>
      </c>
      <c r="E4" s="35">
        <v>5.1473426843363555E-2</v>
      </c>
      <c r="F4">
        <v>0.35387980954821013</v>
      </c>
      <c r="G4">
        <v>3.2170891777187939E-2</v>
      </c>
      <c r="H4" s="53">
        <v>1.8337408312959824</v>
      </c>
      <c r="I4">
        <v>0.5790760519880972</v>
      </c>
      <c r="K4">
        <f t="shared" ref="K4:K11" si="0">SUM(B4:J4)</f>
        <v>99.999999999999986</v>
      </c>
    </row>
    <row r="5" spans="1:11" x14ac:dyDescent="0.2">
      <c r="A5">
        <v>2.5</v>
      </c>
      <c r="B5">
        <v>3.4206446037314286</v>
      </c>
      <c r="C5" s="35">
        <v>1.5250876925387692E-2</v>
      </c>
      <c r="D5" s="53">
        <v>93.748411366987085</v>
      </c>
      <c r="E5" s="35">
        <v>5.1471709623251191E-2</v>
      </c>
      <c r="F5">
        <v>0.34949926287431454</v>
      </c>
      <c r="G5">
        <v>3.1772660261224356E-2</v>
      </c>
      <c r="H5" s="53">
        <v>1.7792689746326404</v>
      </c>
      <c r="I5">
        <v>0.60368054496467383</v>
      </c>
      <c r="K5">
        <f t="shared" si="0"/>
        <v>100.00000000000001</v>
      </c>
    </row>
    <row r="6" spans="1:11" x14ac:dyDescent="0.2">
      <c r="A6">
        <v>3.5</v>
      </c>
      <c r="B6">
        <v>5.1392678525715292</v>
      </c>
      <c r="C6" s="35">
        <v>1.3736349502649691E-2</v>
      </c>
      <c r="D6" s="53">
        <v>92.057892469358563</v>
      </c>
      <c r="E6" s="35">
        <v>4.1833428030952066E-2</v>
      </c>
      <c r="F6" s="34">
        <v>0</v>
      </c>
      <c r="G6">
        <v>0.21853283299725421</v>
      </c>
      <c r="H6" s="53">
        <v>2.2165473061146348</v>
      </c>
      <c r="I6">
        <v>0.40584668985184541</v>
      </c>
      <c r="K6">
        <f t="shared" si="0"/>
        <v>100.09365692842744</v>
      </c>
    </row>
    <row r="7" spans="1:11" x14ac:dyDescent="0.2">
      <c r="A7">
        <v>4.5</v>
      </c>
      <c r="B7">
        <v>4.9222180403963991</v>
      </c>
      <c r="C7" s="35">
        <v>3.2618241124087899E-2</v>
      </c>
      <c r="D7" s="53">
        <v>92.270731401329812</v>
      </c>
      <c r="E7" s="35">
        <v>4.5790992347263526E-2</v>
      </c>
      <c r="F7">
        <v>0.40772801405095943</v>
      </c>
      <c r="G7" s="34">
        <v>0</v>
      </c>
      <c r="H7" s="53">
        <v>1.8818216033120623</v>
      </c>
      <c r="I7">
        <v>0.53318278760507942</v>
      </c>
      <c r="K7">
        <f t="shared" si="0"/>
        <v>100.09409108016567</v>
      </c>
    </row>
    <row r="8" spans="1:11" x14ac:dyDescent="0.2">
      <c r="A8">
        <v>5.5</v>
      </c>
      <c r="B8">
        <v>3.9547951734691438</v>
      </c>
      <c r="C8" s="35">
        <v>3.7628878910180015E-3</v>
      </c>
      <c r="D8" s="53">
        <v>92.284825527431494</v>
      </c>
      <c r="E8" s="35">
        <v>2.5085919273542465E-2</v>
      </c>
      <c r="F8">
        <v>0.53307578456213678</v>
      </c>
      <c r="G8" s="34">
        <v>0</v>
      </c>
      <c r="H8" s="53">
        <v>2.6653789228106688</v>
      </c>
      <c r="I8">
        <v>0.59579058274604868</v>
      </c>
      <c r="K8">
        <f t="shared" si="0"/>
        <v>100.06271479818406</v>
      </c>
    </row>
    <row r="9" spans="1:11" x14ac:dyDescent="0.2">
      <c r="A9">
        <v>6.5</v>
      </c>
      <c r="B9">
        <v>5.2249600957701574</v>
      </c>
      <c r="C9" s="35">
        <v>1.2470071827584664E-3</v>
      </c>
      <c r="D9" s="53">
        <v>91.55651436552273</v>
      </c>
      <c r="E9" s="35">
        <v>6.2350359138366356E-3</v>
      </c>
      <c r="F9">
        <v>0.37410215482823217</v>
      </c>
      <c r="G9" s="34">
        <v>0</v>
      </c>
      <c r="H9" s="53">
        <v>2.6187150837989943</v>
      </c>
      <c r="I9">
        <v>0.28057661612134716</v>
      </c>
      <c r="K9">
        <f t="shared" si="0"/>
        <v>100.06235035913805</v>
      </c>
    </row>
    <row r="10" spans="1:11" x14ac:dyDescent="0.2">
      <c r="A10">
        <v>7.5</v>
      </c>
      <c r="B10">
        <v>4.9644046062398006</v>
      </c>
      <c r="C10" s="35">
        <v>7.5802080767389136E-3</v>
      </c>
      <c r="D10" s="53">
        <v>89.749031944260011</v>
      </c>
      <c r="E10" s="35">
        <v>3.6005988364408853E-2</v>
      </c>
      <c r="F10">
        <v>0.94752600958899791</v>
      </c>
      <c r="G10">
        <v>0.22108940223747026</v>
      </c>
      <c r="H10" s="53">
        <v>3.5058462354791082</v>
      </c>
      <c r="I10">
        <v>0.56851560575345483</v>
      </c>
      <c r="K10">
        <f t="shared" si="0"/>
        <v>100</v>
      </c>
    </row>
    <row r="11" spans="1:11" x14ac:dyDescent="0.2">
      <c r="A11">
        <v>8.5</v>
      </c>
      <c r="B11">
        <v>4.6726570920119208</v>
      </c>
      <c r="C11" s="35">
        <v>1.8798405895358874E-3</v>
      </c>
      <c r="D11" s="53">
        <v>90.391508133443537</v>
      </c>
      <c r="E11" s="35">
        <v>1.5038724716153529E-2</v>
      </c>
      <c r="F11">
        <v>1.2218963831865004</v>
      </c>
      <c r="G11" s="34">
        <v>0</v>
      </c>
      <c r="H11" s="53">
        <v>3.1957290021806619</v>
      </c>
      <c r="I11">
        <v>0.56395217685520083</v>
      </c>
      <c r="K11">
        <f t="shared" si="0"/>
        <v>100.0626613529835</v>
      </c>
    </row>
    <row r="12" spans="1:11" x14ac:dyDescent="0.2">
      <c r="C12" s="35"/>
      <c r="D12" s="53"/>
      <c r="E12" s="35"/>
      <c r="H1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6803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Microsoft Office User</cp:lastModifiedBy>
  <dcterms:created xsi:type="dcterms:W3CDTF">2011-04-26T16:32:23Z</dcterms:created>
  <dcterms:modified xsi:type="dcterms:W3CDTF">2019-01-11T18:33:16Z</dcterms:modified>
</cp:coreProperties>
</file>